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7620"/>
  </bookViews>
  <sheets>
    <sheet name="Стр. 1 - 4" sheetId="1" r:id="rId1"/>
    <sheet name="Стр. 5 - 6" sheetId="2" r:id="rId2"/>
  </sheets>
  <calcPr calcId="144525" iterate="1"/>
</workbook>
</file>

<file path=xl/calcChain.xml><?xml version="1.0" encoding="utf-8"?>
<calcChain xmlns="http://schemas.openxmlformats.org/spreadsheetml/2006/main">
  <c r="F32" i="2" l="1"/>
  <c r="G58" i="1" l="1"/>
  <c r="F58" i="1"/>
  <c r="G55" i="1"/>
  <c r="F55" i="1"/>
  <c r="G35" i="1"/>
  <c r="F35" i="1"/>
  <c r="E35" i="1" l="1"/>
  <c r="F54" i="1" l="1"/>
  <c r="E88" i="1"/>
  <c r="E84" i="1" s="1"/>
  <c r="G11" i="2"/>
  <c r="F68" i="1"/>
  <c r="E44" i="1"/>
  <c r="E34" i="1"/>
  <c r="F15" i="2" l="1"/>
  <c r="F14" i="2" l="1"/>
  <c r="F7" i="1" l="1"/>
  <c r="B11" i="1"/>
  <c r="G15" i="2" l="1"/>
  <c r="G14" i="2" s="1"/>
  <c r="H15" i="2"/>
  <c r="H14" i="2" s="1"/>
  <c r="F11" i="2" l="1"/>
  <c r="E68" i="1"/>
  <c r="E67" i="1" s="1"/>
  <c r="E92" i="1"/>
  <c r="E64" i="1"/>
  <c r="E74" i="1"/>
  <c r="E78" i="1"/>
  <c r="E82" i="1"/>
  <c r="E27" i="1"/>
  <c r="E32" i="1"/>
  <c r="E40" i="1"/>
  <c r="E42" i="1"/>
  <c r="E50" i="1"/>
  <c r="G31" i="2"/>
  <c r="H31" i="2"/>
  <c r="H34" i="2" s="1"/>
  <c r="H35" i="2" s="1"/>
  <c r="I31" i="2"/>
  <c r="I34" i="2" s="1"/>
  <c r="I35" i="2" s="1"/>
  <c r="F31" i="2"/>
  <c r="F34" i="2" s="1"/>
  <c r="G34" i="1"/>
  <c r="G25" i="2"/>
  <c r="H11" i="2"/>
  <c r="I11" i="2"/>
  <c r="I14" i="2"/>
  <c r="I25" i="2"/>
  <c r="H25" i="2"/>
  <c r="F92" i="1"/>
  <c r="G92" i="1"/>
  <c r="F82" i="1"/>
  <c r="G82" i="1"/>
  <c r="F78" i="1"/>
  <c r="G78" i="1"/>
  <c r="F74" i="1"/>
  <c r="G74" i="1"/>
  <c r="F67" i="1"/>
  <c r="G68" i="1"/>
  <c r="G67" i="1" s="1"/>
  <c r="F64" i="1"/>
  <c r="G64" i="1"/>
  <c r="G54" i="1"/>
  <c r="F50" i="1"/>
  <c r="G50" i="1"/>
  <c r="F32" i="1"/>
  <c r="F34" i="1"/>
  <c r="F40" i="1"/>
  <c r="F42" i="1"/>
  <c r="G32" i="1"/>
  <c r="G40" i="1"/>
  <c r="G42" i="1"/>
  <c r="H32" i="1"/>
  <c r="H34" i="1"/>
  <c r="H42" i="1"/>
  <c r="H40" i="1"/>
  <c r="F25" i="2"/>
  <c r="F27" i="1"/>
  <c r="G27" i="1"/>
  <c r="H27" i="1"/>
  <c r="F10" i="2" l="1"/>
  <c r="F6" i="2" s="1"/>
  <c r="F2" i="2" s="1"/>
  <c r="G34" i="2"/>
  <c r="G35" i="2" s="1"/>
  <c r="E31" i="1"/>
  <c r="G10" i="2"/>
  <c r="G6" i="2" s="1"/>
  <c r="F44" i="1"/>
  <c r="F31" i="1" s="1"/>
  <c r="G44" i="1"/>
  <c r="G31" i="1" s="1"/>
  <c r="F35" i="2"/>
  <c r="H44" i="1"/>
  <c r="H31" i="1" s="1"/>
  <c r="I10" i="2"/>
  <c r="I6" i="2" s="1"/>
  <c r="H10" i="2"/>
  <c r="H6" i="2" s="1"/>
  <c r="J6" i="2" l="1"/>
  <c r="F88" i="1" l="1"/>
  <c r="F84" i="1" s="1"/>
  <c r="F53" i="1" s="1"/>
  <c r="G2" i="2" l="1"/>
  <c r="F99" i="1"/>
  <c r="F100" i="1"/>
  <c r="G88" i="1"/>
  <c r="G84" i="1" s="1"/>
  <c r="G53" i="1" s="1"/>
  <c r="H2" i="2" l="1"/>
  <c r="G100" i="1"/>
  <c r="G99" i="1"/>
  <c r="E54" i="1"/>
  <c r="E53" i="1" s="1"/>
  <c r="E59" i="1"/>
  <c r="E100" i="1" l="1"/>
  <c r="E99" i="1"/>
  <c r="E30" i="1"/>
</calcChain>
</file>

<file path=xl/sharedStrings.xml><?xml version="1.0" encoding="utf-8"?>
<sst xmlns="http://schemas.openxmlformats.org/spreadsheetml/2006/main" count="413" uniqueCount="298">
  <si>
    <t>текущий финансовый год</t>
  </si>
  <si>
    <t>первый год планового периода</t>
  </si>
  <si>
    <t>второй год планового периода</t>
  </si>
  <si>
    <t>Единица измерения: руб.</t>
  </si>
  <si>
    <t xml:space="preserve">Учреждение </t>
  </si>
  <si>
    <t>Коды</t>
  </si>
  <si>
    <t xml:space="preserve">                            Раздел 1. Поступления и выплаты</t>
  </si>
  <si>
    <t xml:space="preserve">по Сводному реестру  </t>
  </si>
  <si>
    <t xml:space="preserve">главам по БК  </t>
  </si>
  <si>
    <t xml:space="preserve">ИНН  </t>
  </si>
  <si>
    <t xml:space="preserve">КПП  </t>
  </si>
  <si>
    <t xml:space="preserve">Остаток средств на начало текущего финансового года </t>
  </si>
  <si>
    <t xml:space="preserve">Дата  </t>
  </si>
  <si>
    <t xml:space="preserve">по ОКЕЙ  </t>
  </si>
  <si>
    <t>Доходы от оказания услуг(выполненных работ) на платной основе и иной приносящей доход деятельности</t>
  </si>
  <si>
    <t>Расходы, всего</t>
  </si>
  <si>
    <r>
      <rPr>
        <sz val="10"/>
        <rFont val="Arial"/>
        <family val="2"/>
        <charset val="204"/>
      </rPr>
      <t>№ п/п</t>
    </r>
  </si>
  <si>
    <r>
      <rPr>
        <sz val="10"/>
        <rFont val="Arial"/>
        <family val="2"/>
        <charset val="204"/>
      </rPr>
      <t>Наименование показателя</t>
    </r>
  </si>
  <si>
    <r>
      <rPr>
        <sz val="10"/>
        <rFont val="Arial"/>
        <family val="2"/>
        <charset val="204"/>
      </rPr>
      <t>Коды строк</t>
    </r>
  </si>
  <si>
    <r>
      <rPr>
        <sz val="10"/>
        <rFont val="Arial"/>
        <family val="2"/>
        <charset val="204"/>
      </rPr>
      <t>Год начала закупки</t>
    </r>
  </si>
  <si>
    <r>
      <rPr>
        <sz val="10"/>
        <rFont val="Arial"/>
        <family val="2"/>
        <charset val="204"/>
      </rPr>
      <t>Сумма</t>
    </r>
  </si>
  <si>
    <r>
      <rPr>
        <sz val="10"/>
        <rFont val="Arial"/>
        <family val="2"/>
        <charset val="204"/>
      </rPr>
      <t>за пределами планового периода</t>
    </r>
  </si>
  <si>
    <r>
      <rPr>
        <sz val="10"/>
        <rFont val="Arial"/>
        <family val="2"/>
        <charset val="204"/>
      </rPr>
      <t>1</t>
    </r>
  </si>
  <si>
    <r>
      <rPr>
        <sz val="10"/>
        <rFont val="Arial"/>
        <family val="2"/>
        <charset val="204"/>
      </rPr>
      <t>2</t>
    </r>
  </si>
  <si>
    <r>
      <rPr>
        <sz val="10"/>
        <rFont val="Arial"/>
        <family val="2"/>
        <charset val="204"/>
      </rPr>
      <t>3</t>
    </r>
  </si>
  <si>
    <r>
      <rPr>
        <sz val="10"/>
        <rFont val="Arial"/>
        <family val="2"/>
        <charset val="204"/>
      </rPr>
      <t>4</t>
    </r>
  </si>
  <si>
    <r>
      <rPr>
        <sz val="10"/>
        <rFont val="Arial"/>
        <family val="2"/>
        <charset val="204"/>
      </rPr>
      <t>5</t>
    </r>
  </si>
  <si>
    <r>
      <rPr>
        <sz val="10"/>
        <rFont val="Arial"/>
        <family val="2"/>
        <charset val="204"/>
      </rPr>
      <t>6</t>
    </r>
  </si>
  <si>
    <r>
      <rPr>
        <sz val="10"/>
        <rFont val="Arial"/>
        <family val="2"/>
        <charset val="204"/>
      </rPr>
      <t>7</t>
    </r>
  </si>
  <si>
    <r>
      <rPr>
        <sz val="10"/>
        <rFont val="Arial"/>
        <family val="2"/>
        <charset val="204"/>
      </rPr>
      <t>8</t>
    </r>
  </si>
  <si>
    <r>
      <rPr>
        <sz val="10"/>
        <rFont val="Arial"/>
        <family val="2"/>
        <charset val="204"/>
      </rPr>
      <t>26000</t>
    </r>
  </si>
  <si>
    <r>
      <rPr>
        <sz val="10"/>
        <rFont val="Arial"/>
        <family val="2"/>
        <charset val="204"/>
      </rPr>
      <t>х</t>
    </r>
  </si>
  <si>
    <r>
      <rPr>
        <sz val="10"/>
        <rFont val="Arial"/>
        <family val="2"/>
        <charset val="204"/>
      </rPr>
      <t>1.1</t>
    </r>
  </si>
  <si>
    <r>
      <rPr>
        <sz val="10"/>
        <rFont val="Arial"/>
        <family val="2"/>
        <charset val="204"/>
      </rPr>
      <t>26100</t>
    </r>
  </si>
  <si>
    <r>
      <rPr>
        <sz val="10"/>
        <rFont val="Arial"/>
        <family val="2"/>
        <charset val="204"/>
      </rPr>
      <t>1.2</t>
    </r>
  </si>
  <si>
    <r>
      <rPr>
        <sz val="10"/>
        <rFont val="Arial"/>
        <family val="2"/>
        <charset val="204"/>
      </rPr>
      <t>26200</t>
    </r>
  </si>
  <si>
    <r>
      <rPr>
        <sz val="10"/>
        <rFont val="Arial"/>
        <family val="2"/>
        <charset val="204"/>
      </rPr>
      <t>1.3</t>
    </r>
  </si>
  <si>
    <r>
      <rPr>
        <sz val="10"/>
        <rFont val="Arial"/>
        <family val="2"/>
        <charset val="204"/>
      </rPr>
  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  </r>
  </si>
  <si>
    <r>
      <rPr>
        <sz val="10"/>
        <rFont val="Arial"/>
        <family val="2"/>
        <charset val="204"/>
      </rPr>
      <t>26300</t>
    </r>
  </si>
  <si>
    <r>
      <rPr>
        <sz val="10"/>
        <rFont val="Arial"/>
        <family val="2"/>
        <charset val="204"/>
      </rPr>
      <t>1.4</t>
    </r>
  </si>
  <si>
    <r>
      <rPr>
        <sz val="10"/>
        <rFont val="Arial"/>
        <family val="2"/>
        <charset val="204"/>
      </rPr>
  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  </r>
  </si>
  <si>
    <r>
      <rPr>
        <sz val="10"/>
        <rFont val="Arial"/>
        <family val="2"/>
        <charset val="204"/>
      </rPr>
      <t>26400</t>
    </r>
  </si>
  <si>
    <r>
      <rPr>
        <sz val="10"/>
        <rFont val="Arial"/>
        <family val="2"/>
        <charset val="204"/>
      </rPr>
      <t>1.4.1</t>
    </r>
  </si>
  <si>
    <r>
      <rPr>
        <sz val="10"/>
        <rFont val="Arial"/>
        <family val="2"/>
        <charset val="204"/>
      </rPr>
      <t>26410</t>
    </r>
  </si>
  <si>
    <r>
      <rPr>
        <sz val="10"/>
        <rFont val="Arial"/>
        <family val="2"/>
        <charset val="204"/>
      </rPr>
      <t>1.4.1.1</t>
    </r>
  </si>
  <si>
    <r>
      <rPr>
        <sz val="10"/>
        <rFont val="Arial"/>
        <family val="2"/>
        <charset val="204"/>
      </rPr>
      <t>26411</t>
    </r>
  </si>
  <si>
    <r>
      <rPr>
        <sz val="10"/>
        <rFont val="Arial"/>
        <family val="2"/>
        <charset val="204"/>
      </rPr>
      <t>1.4.1.2</t>
    </r>
  </si>
  <si>
    <r>
      <rPr>
        <sz val="10"/>
        <rFont val="Arial"/>
        <family val="2"/>
        <charset val="204"/>
      </rPr>
      <t>26412</t>
    </r>
  </si>
  <si>
    <r>
      <rPr>
        <sz val="10"/>
        <rFont val="Arial"/>
        <family val="2"/>
        <charset val="204"/>
      </rPr>
      <t>1.4.2</t>
    </r>
  </si>
  <si>
    <r>
      <rPr>
        <sz val="10"/>
        <rFont val="Arial"/>
        <family val="2"/>
        <charset val="204"/>
      </rPr>
      <t>за счет субсидий, предоставляемых в соответствии с абзацем вторым пункта 1 статьи 78.1 Бюджетного кодекса Российской Федерации</t>
    </r>
  </si>
  <si>
    <r>
      <rPr>
        <sz val="10"/>
        <rFont val="Arial"/>
        <family val="2"/>
        <charset val="204"/>
      </rPr>
      <t>26420</t>
    </r>
  </si>
  <si>
    <r>
      <rPr>
        <sz val="10"/>
        <rFont val="Arial"/>
        <family val="2"/>
        <charset val="204"/>
      </rPr>
      <t>1.4.2.1</t>
    </r>
  </si>
  <si>
    <r>
      <rPr>
        <sz val="10"/>
        <rFont val="Arial"/>
        <family val="2"/>
        <charset val="204"/>
      </rPr>
      <t>26421</t>
    </r>
  </si>
  <si>
    <r>
      <rPr>
        <sz val="10"/>
        <rFont val="Arial"/>
        <family val="2"/>
        <charset val="204"/>
      </rPr>
      <t>1.4.2.2</t>
    </r>
  </si>
  <si>
    <r>
      <rPr>
        <sz val="10"/>
        <rFont val="Arial"/>
        <family val="2"/>
        <charset val="204"/>
      </rPr>
      <t>26422</t>
    </r>
  </si>
  <si>
    <r>
      <rPr>
        <sz val="10"/>
        <rFont val="Arial"/>
        <family val="2"/>
        <charset val="204"/>
      </rPr>
      <t>1.4.3</t>
    </r>
  </si>
  <si>
    <r>
      <rPr>
        <sz val="10"/>
        <rFont val="Arial"/>
        <family val="2"/>
        <charset val="204"/>
      </rPr>
      <t>26430</t>
    </r>
  </si>
  <si>
    <r>
      <rPr>
        <sz val="10"/>
        <rFont val="Arial"/>
        <family val="2"/>
        <charset val="204"/>
      </rPr>
      <t>1.4.4</t>
    </r>
  </si>
  <si>
    <r>
      <rPr>
        <sz val="10"/>
        <rFont val="Arial"/>
        <family val="2"/>
        <charset val="204"/>
      </rPr>
      <t>за счет средств обязательного медицинского страхования</t>
    </r>
  </si>
  <si>
    <r>
      <rPr>
        <sz val="10"/>
        <rFont val="Arial"/>
        <family val="2"/>
        <charset val="204"/>
      </rPr>
      <t>26440</t>
    </r>
  </si>
  <si>
    <r>
      <rPr>
        <sz val="10"/>
        <rFont val="Arial"/>
        <family val="2"/>
        <charset val="204"/>
      </rPr>
      <t>1.4.4.1</t>
    </r>
  </si>
  <si>
    <r>
      <rPr>
        <sz val="10"/>
        <rFont val="Arial"/>
        <family val="2"/>
        <charset val="204"/>
      </rPr>
      <t>26441</t>
    </r>
  </si>
  <si>
    <r>
      <rPr>
        <sz val="10"/>
        <rFont val="Arial"/>
        <family val="2"/>
        <charset val="204"/>
      </rPr>
      <t>1.4.4.2</t>
    </r>
  </si>
  <si>
    <r>
      <rPr>
        <sz val="10"/>
        <rFont val="Arial"/>
        <family val="2"/>
        <charset val="204"/>
      </rPr>
      <t>26442</t>
    </r>
  </si>
  <si>
    <r>
      <rPr>
        <sz val="10"/>
        <rFont val="Arial"/>
        <family val="2"/>
        <charset val="204"/>
      </rPr>
      <t>1.4.5</t>
    </r>
  </si>
  <si>
    <r>
      <rPr>
        <sz val="10"/>
        <rFont val="Arial"/>
        <family val="2"/>
        <charset val="204"/>
      </rPr>
      <t>за счет прочих источников финансового обеспечения</t>
    </r>
  </si>
  <si>
    <r>
      <rPr>
        <sz val="10"/>
        <rFont val="Arial"/>
        <family val="2"/>
        <charset val="204"/>
      </rPr>
      <t>26450</t>
    </r>
  </si>
  <si>
    <r>
      <rPr>
        <sz val="10"/>
        <rFont val="Arial"/>
        <family val="2"/>
        <charset val="204"/>
      </rPr>
      <t>1.4.5.1</t>
    </r>
  </si>
  <si>
    <r>
      <rPr>
        <sz val="10"/>
        <rFont val="Arial"/>
        <family val="2"/>
        <charset val="204"/>
      </rPr>
      <t>26451</t>
    </r>
  </si>
  <si>
    <r>
      <rPr>
        <sz val="10"/>
        <rFont val="Arial"/>
        <family val="2"/>
        <charset val="204"/>
      </rPr>
      <t>1.4.5.2</t>
    </r>
  </si>
  <si>
    <r>
      <rPr>
        <sz val="10"/>
        <rFont val="Arial"/>
        <family val="2"/>
        <charset val="204"/>
      </rPr>
      <t>в соответствии с Федеральным законом № 223-ФЗ</t>
    </r>
  </si>
  <si>
    <r>
      <rPr>
        <sz val="10"/>
        <rFont val="Arial"/>
        <family val="2"/>
        <charset val="204"/>
      </rPr>
      <t>26452</t>
    </r>
  </si>
  <si>
    <r>
      <rPr>
        <sz val="10"/>
        <rFont val="Arial"/>
        <family val="2"/>
        <charset val="204"/>
      </rPr>
      <t>26500</t>
    </r>
  </si>
  <si>
    <r>
      <rPr>
        <sz val="10"/>
        <rFont val="Arial"/>
        <family val="2"/>
        <charset val="204"/>
      </rPr>
      <t>в том числе по году начала закупки:</t>
    </r>
  </si>
  <si>
    <r>
      <rPr>
        <sz val="10"/>
        <rFont val="Arial"/>
        <family val="2"/>
        <charset val="204"/>
      </rPr>
      <t>26510</t>
    </r>
  </si>
  <si>
    <r>
      <rPr>
        <sz val="10"/>
        <rFont val="Arial"/>
        <family val="2"/>
        <charset val="204"/>
      </rPr>
  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  </r>
  </si>
  <si>
    <r>
      <rPr>
        <sz val="10"/>
        <rFont val="Arial"/>
        <family val="2"/>
        <charset val="204"/>
      </rPr>
      <t>26600</t>
    </r>
  </si>
  <si>
    <r>
      <rPr>
        <sz val="10"/>
        <rFont val="Arial"/>
        <family val="2"/>
        <charset val="204"/>
      </rPr>
      <t>26610</t>
    </r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</si>
  <si>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</si>
  <si>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r>
      <rPr>
        <sz val="10"/>
        <rFont val="Arial"/>
        <family val="2"/>
        <charset val="204"/>
      </rPr>
      <t xml:space="preserve">Раздел 2. Сведения по выплатам на закупки товаров, работ, услуг </t>
    </r>
    <r>
      <rPr>
        <vertAlign val="superscript"/>
        <sz val="8"/>
        <rFont val="Arial"/>
        <family val="2"/>
        <charset val="204"/>
      </rPr>
      <t>10</t>
    </r>
  </si>
  <si>
    <t xml:space="preserve">   в том числе:
   доходы от собственности, всего
</t>
  </si>
  <si>
    <t xml:space="preserve">  доходы от оказания услуг, работ, компенсации затрат учреждений, всего</t>
  </si>
  <si>
    <t xml:space="preserve"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
</t>
  </si>
  <si>
    <t>из них:
увеличение остатков денежных средств за счет возврата дебиторской задолженности прошлых лет</t>
  </si>
  <si>
    <t>в том числе:
целевые субсидии</t>
  </si>
  <si>
    <t>в том числе:
оплата труда</t>
  </si>
  <si>
    <t>в том числе:
на выплаты персоналу, всего</t>
  </si>
  <si>
    <t>в том числе:
на выплаты по оплате труда</t>
  </si>
  <si>
    <t>в том числе:
на оплату труда стажеров</t>
  </si>
  <si>
    <t>в том числе:
социальные выплаты гражданам, кроме публичных нормативных социальных выплат</t>
  </si>
  <si>
    <t>из них:
пособия, компенсации и иные социальные выплаты гражданам, кроме публичных нормативных обязательств</t>
  </si>
  <si>
    <t>из них:
налог на имущество организаций и земельный налог</t>
  </si>
  <si>
    <t>из них:
гранты, предоставляемые другим организациям и физическим лицам</t>
  </si>
  <si>
    <t>в том числе:
закупку научно-исследовательских и опытно-конструкторских работ</t>
  </si>
  <si>
    <t>в том числе:
приобретение объектов недвижимого имущества государственными (муниципальными) учреждениями</t>
  </si>
  <si>
    <t>из них:
возврат в бюджет средств субсидии</t>
  </si>
  <si>
    <r>
      <rPr>
        <sz val="10"/>
        <rFont val="Arial"/>
        <family val="2"/>
        <charset val="204"/>
      </rPr>
      <t xml:space="preserve">Выплаты на закупку товаров, работ, услуг, всего </t>
    </r>
    <r>
      <rPr>
        <vertAlign val="superscript"/>
        <sz val="9"/>
        <rFont val="Arial"/>
        <family val="2"/>
        <charset val="204"/>
      </rPr>
      <t>11</t>
    </r>
  </si>
  <si>
    <r>
      <t>в том числе:
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  </r>
    <r>
      <rPr>
        <vertAlign val="superscript"/>
        <sz val="9"/>
        <rFont val="Arial"/>
        <family val="2"/>
        <charset val="204"/>
      </rPr>
      <t>12</t>
    </r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</si>
  <si>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</si>
  <si>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в том числе:
в соответствии с Федеральным законом № 44-ФЗ</t>
  </si>
  <si>
    <r>
      <rPr>
        <sz val="10"/>
        <rFont val="Arial"/>
        <family val="2"/>
        <charset val="204"/>
      </rPr>
      <t xml:space="preserve">в соответствии с Федеральным законом № 223-ФЗ </t>
    </r>
    <r>
      <rPr>
        <vertAlign val="superscript"/>
        <sz val="9"/>
        <rFont val="Arial"/>
        <family val="2"/>
        <charset val="204"/>
      </rPr>
      <t>14</t>
    </r>
  </si>
  <si>
    <r>
      <rPr>
        <sz val="10"/>
        <rFont val="Arial"/>
        <family val="2"/>
        <charset val="204"/>
      </rPr>
      <t xml:space="preserve">за счет субсидий, предоставляемых на осуществление капитальных вложений </t>
    </r>
    <r>
      <rPr>
        <vertAlign val="superscript"/>
        <sz val="9"/>
        <rFont val="Arial"/>
        <family val="2"/>
        <charset val="204"/>
      </rPr>
      <t>15</t>
    </r>
  </si>
  <si>
    <r>
      <rPr>
        <sz val="10"/>
        <rFont val="Arial"/>
        <family val="2"/>
        <charset val="204"/>
      </rP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9"/>
        <rFont val="Arial"/>
        <family val="2"/>
        <charset val="204"/>
      </rPr>
      <t>16</t>
    </r>
  </si>
  <si>
    <t>Наименование показателя</t>
  </si>
  <si>
    <t>Код строки</t>
  </si>
  <si>
    <t>Сумма</t>
  </si>
  <si>
    <t>за пределами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</si>
  <si>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</si>
  <si>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</si>
  <si>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</si>
  <si>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</si>
  <si>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</si>
  <si>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</si>
  <si>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</si>
  <si>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</si>
  <si>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0001</t>
  </si>
  <si>
    <t>х</t>
  </si>
  <si>
    <t>бюджет</t>
  </si>
  <si>
    <t>внебюджет</t>
  </si>
  <si>
    <t>0002</t>
  </si>
  <si>
    <t>Доходы, всего:</t>
  </si>
  <si>
    <t>1000</t>
  </si>
  <si>
    <t>1100</t>
  </si>
  <si>
    <t>120</t>
  </si>
  <si>
    <t>в том числе:</t>
  </si>
  <si>
    <t>1110</t>
  </si>
  <si>
    <t>1200</t>
  </si>
  <si>
    <t>130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</si>
  <si>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</si>
  <si>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</si>
  <si>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</si>
  <si>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</si>
  <si>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</si>
  <si>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1310</t>
  </si>
  <si>
    <t>140</t>
  </si>
  <si>
    <t>безвозмездные денежные поступления, всего</t>
  </si>
  <si>
    <t>150</t>
  </si>
  <si>
    <t>прочие доходы, всего</t>
  </si>
  <si>
    <t>180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</si>
  <si>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</si>
  <si>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</si>
  <si>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</si>
  <si>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</si>
  <si>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t>1980</t>
  </si>
  <si>
    <t>1981</t>
  </si>
  <si>
    <t>2000</t>
  </si>
  <si>
    <t>2100</t>
  </si>
  <si>
    <t>2110</t>
  </si>
  <si>
    <t>прочие выплаты персоналу, в том числе компенсационного характера</t>
  </si>
  <si>
    <t>2120</t>
  </si>
  <si>
    <t>иные выплаты, за исключением фонда оплаты труда учреждения, для выполнения отдельных полномочий</t>
  </si>
  <si>
    <t>2130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</si>
  <si>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</si>
  <si>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</si>
  <si>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2141</t>
  </si>
  <si>
    <t>119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</si>
  <si>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</si>
  <si>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</si>
  <si>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</si>
  <si>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</si>
  <si>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</si>
  <si>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</si>
  <si>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</si>
  <si>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</si>
  <si>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2171</t>
  </si>
  <si>
    <t>139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</si>
  <si>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</si>
  <si>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</si>
  <si>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</si>
  <si>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</si>
  <si>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2210</t>
  </si>
  <si>
    <t>300</t>
  </si>
  <si>
    <t>2211</t>
  </si>
  <si>
    <t>320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</si>
  <si>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</si>
  <si>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</si>
  <si>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</si>
  <si>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</si>
  <si>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</si>
  <si>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340</t>
  </si>
  <si>
    <t>социальное обеспечение детей-сирот и детей, оставшихся без попечения родителей</t>
  </si>
  <si>
    <t>2240</t>
  </si>
  <si>
    <t>350</t>
  </si>
  <si>
    <t>уплата налогов, сборов и иных платежей, всего</t>
  </si>
  <si>
    <t>2300</t>
  </si>
  <si>
    <t>360</t>
  </si>
  <si>
    <t>2310</t>
  </si>
  <si>
    <t>850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</si>
  <si>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</si>
  <si>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</si>
  <si>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851</t>
  </si>
  <si>
    <t>уплата штрафов (в том числе административных), пеней, иных платежей</t>
  </si>
  <si>
    <t>2330</t>
  </si>
  <si>
    <t>852</t>
  </si>
  <si>
    <t>безвозмездные перечисления организациям и физическим лицам, всего</t>
  </si>
  <si>
    <t>2400</t>
  </si>
  <si>
    <t>853</t>
  </si>
  <si>
    <t>2410</t>
  </si>
  <si>
    <t>взносы в международные организации</t>
  </si>
  <si>
    <t>2420</t>
  </si>
  <si>
    <t>810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</si>
  <si>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</si>
  <si>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</si>
  <si>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862</t>
  </si>
  <si>
    <t>прочие выплаты (кроме выплат на закупку товаров, работ, услуг)</t>
  </si>
  <si>
    <t>2500</t>
  </si>
  <si>
    <t>863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</si>
  <si>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</si>
  <si>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</si>
  <si>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2600</t>
  </si>
  <si>
    <t>831</t>
  </si>
  <si>
    <t>2610</t>
  </si>
  <si>
    <t>закупку товаров, работ, услуг в сфере информационно-коммуникационных технологий</t>
  </si>
  <si>
    <t>2620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</si>
  <si>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</si>
  <si>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</si>
  <si>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</si>
  <si>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242</t>
  </si>
  <si>
    <t>прочую закупку товаров, работ и услуг, всего</t>
  </si>
  <si>
    <t>2640</t>
  </si>
  <si>
    <t>243</t>
  </si>
  <si>
    <t>из них:</t>
  </si>
  <si>
    <t>капитальные вложения в объекты государственной (муниципальной) собственности, всего</t>
  </si>
  <si>
    <t>2650</t>
  </si>
  <si>
    <t>2651</t>
  </si>
  <si>
    <t>400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</si>
  <si>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</si>
  <si>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</si>
  <si>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406</t>
  </si>
  <si>
    <t>3000</t>
  </si>
  <si>
    <t>407</t>
  </si>
  <si>
    <t>3010</t>
  </si>
  <si>
    <t>100</t>
  </si>
  <si>
    <t>3020</t>
  </si>
  <si>
    <t>3030</t>
  </si>
  <si>
    <t>4000</t>
  </si>
  <si>
    <t>4010</t>
  </si>
  <si>
    <t>610</t>
  </si>
  <si>
    <r>
      <t xml:space="preserve">Код по бюджетной классификации Российской Федерации </t>
    </r>
    <r>
      <rPr>
        <vertAlign val="superscript"/>
        <sz val="9"/>
        <rFont val="Times New Roman"/>
        <family val="1"/>
        <charset val="204"/>
      </rPr>
      <t>3</t>
    </r>
  </si>
  <si>
    <r>
      <t xml:space="preserve">Аналитический код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</si>
  <si>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Остаток средств на конец текущего финансового года </t>
    </r>
    <r>
      <rPr>
        <vertAlign val="superscript"/>
        <sz val="9"/>
        <rFont val="Times New Roman"/>
        <family val="1"/>
        <charset val="204"/>
      </rPr>
      <t>5</t>
    </r>
  </si>
  <si>
    <r>
      <t xml:space="preserve">прочие поступления, всего </t>
    </r>
    <r>
      <rPr>
        <vertAlign val="superscript"/>
        <sz val="9"/>
        <rFont val="Times New Roman"/>
        <family val="1"/>
        <charset val="204"/>
      </rPr>
      <t>6</t>
    </r>
  </si>
  <si>
    <r>
      <t xml:space="preserve">расходы на закупку товаров, работ, услуг, всего </t>
    </r>
    <r>
      <rPr>
        <vertAlign val="superscript"/>
        <sz val="9"/>
        <rFont val="Times New Roman"/>
        <family val="1"/>
        <charset val="204"/>
      </rPr>
      <t>7</t>
    </r>
  </si>
  <si>
    <r>
      <t xml:space="preserve">Выплаты, уменьшающие доход, всего </t>
    </r>
    <r>
      <rPr>
        <vertAlign val="superscript"/>
        <sz val="9"/>
        <rFont val="Times New Roman"/>
        <family val="1"/>
        <charset val="204"/>
      </rPr>
      <t>8</t>
    </r>
  </si>
  <si>
    <r>
      <t xml:space="preserve">в том числе:
налог на прибыль </t>
    </r>
    <r>
      <rPr>
        <sz val="9"/>
        <rFont val="Times New Roman"/>
        <family val="1"/>
        <charset val="204"/>
      </rPr>
      <t>8</t>
    </r>
  </si>
  <si>
    <r>
      <t xml:space="preserve">налог на добавленную стоимость </t>
    </r>
    <r>
      <rPr>
        <vertAlign val="superscript"/>
        <sz val="9"/>
        <rFont val="Times New Roman"/>
        <family val="1"/>
        <charset val="204"/>
      </rPr>
      <t>8</t>
    </r>
  </si>
  <si>
    <r>
      <t xml:space="preserve">прочие налоги, уменьшающие доход </t>
    </r>
    <r>
      <rPr>
        <vertAlign val="superscript"/>
        <sz val="9"/>
        <rFont val="Times New Roman"/>
        <family val="1"/>
        <charset val="204"/>
      </rPr>
      <t>8</t>
    </r>
  </si>
  <si>
    <r>
      <t xml:space="preserve">Прочие выплаты, всего </t>
    </r>
    <r>
      <rPr>
        <b/>
        <vertAlign val="superscript"/>
        <sz val="9"/>
        <rFont val="Times New Roman"/>
        <family val="1"/>
        <charset val="204"/>
      </rPr>
      <t>9</t>
    </r>
  </si>
  <si>
    <t>1.4.3.1</t>
  </si>
  <si>
    <t>1.4.3.2</t>
  </si>
  <si>
    <t>за счет средств краевого бюджета</t>
  </si>
  <si>
    <t>за счет средств муниципального бюджета</t>
  </si>
  <si>
    <t>Управление образованием администрации муниципального образования Кущевский район</t>
  </si>
  <si>
    <t>Орган, осуществляющий функции и полномочия учредителя</t>
  </si>
  <si>
    <t>УТВЕРЖДАЮ</t>
  </si>
  <si>
    <t>(наименование должности лица, утверждающего документ)</t>
  </si>
  <si>
    <t>(подпись)</t>
  </si>
  <si>
    <t xml:space="preserve">Код по бюджетной классификации Российской Федерации </t>
  </si>
  <si>
    <t>от</t>
  </si>
  <si>
    <t xml:space="preserve">                                                                                                            (должность)                                                                                                                                        </t>
  </si>
  <si>
    <t>1.4.2.1.1</t>
  </si>
  <si>
    <t>26421.1</t>
  </si>
  <si>
    <t>1.4.2.1.2</t>
  </si>
  <si>
    <t>925 0701 0110210890 244</t>
  </si>
  <si>
    <t xml:space="preserve">в том числе:                                                                                                                                                   прочую закупку товаров, работ и услуг                                                                                                                             </t>
  </si>
  <si>
    <t xml:space="preserve">   прочую закупку товаров, работ и услуг</t>
  </si>
  <si>
    <t>безвозмездные денежные поступления</t>
  </si>
  <si>
    <t xml:space="preserve">прочие доходы </t>
  </si>
  <si>
    <t>на 2025 г.</t>
  </si>
  <si>
    <t>на 2026 г.</t>
  </si>
  <si>
    <t>за счет средств муниципального бюджета для подготовки к новому учебному  году муниципальных образовательных организаций (Ремонт, установка АПС и СОУЭ)</t>
  </si>
  <si>
    <t>за счет средств муниципального бюджета на отдельные расходы местного бюджета для решения социально значимых вопросов местного значения (благоустройство территории)</t>
  </si>
  <si>
    <t>за счет средств поступивших из муниципального бюджета на реализацию мероприятия по обеспечению инженерно-технической защищенности муниципальных образовательных организаций</t>
  </si>
  <si>
    <t>925 0701 1910110110 244</t>
  </si>
  <si>
    <t>1.4.2.1.3</t>
  </si>
  <si>
    <t>Дополнительная помощь местным бюджетам для решения социально значимых вопросов местного значения</t>
  </si>
  <si>
    <t>1.4.2.1.4</t>
  </si>
  <si>
    <t>1.4.2.1.5</t>
  </si>
  <si>
    <t>926 0701 1910110110 244</t>
  </si>
  <si>
    <t>925 0701 0110262980243</t>
  </si>
  <si>
    <t>924 0701 0110210990 244</t>
  </si>
  <si>
    <t>925 0701 0110210990 243</t>
  </si>
  <si>
    <t>1.4.2.1.6</t>
  </si>
  <si>
    <t>925 0701 0110210840 243</t>
  </si>
  <si>
    <t>Реализация иных мероприятий программы</t>
  </si>
  <si>
    <t>1.4.2.1.7</t>
  </si>
  <si>
    <t>26421.2</t>
  </si>
  <si>
    <t>926 0701 0110210840 244</t>
  </si>
  <si>
    <r>
      <t xml:space="preserve">(на 2025г. и плановый период 2026 и 2027 годов) </t>
    </r>
    <r>
      <rPr>
        <b/>
        <vertAlign val="superscript"/>
        <sz val="9"/>
        <rFont val="Arial"/>
        <family val="2"/>
        <charset val="204"/>
      </rPr>
      <t>1</t>
    </r>
  </si>
  <si>
    <t>на 2027 г.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</si>
  <si>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</si>
  <si>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</si>
  <si>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</si>
  <si>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Муниципальное бюджетное дошкольное образовательное учреждение детский сад общеразвивающего вида № 8</t>
  </si>
  <si>
    <t>Заведующий МБДОУ д/с ОВ №8</t>
  </si>
  <si>
    <t>Е.А.Бершакова</t>
  </si>
  <si>
    <t xml:space="preserve">                   Исполнитель                                                                                       заведующий МБДОУ д/с ОВ №8                                                     Е.А.Бершакова                                тел . +7/861-68/3-52-13</t>
  </si>
  <si>
    <t>Уточненный план финансово-хозяйственной деятельности на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</si>
</sst>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#,##0.00\ _₽"/>
  </numFmts>
  <fonts count="21" x14ac:knownFonts="1">
    <font>
      <sz val="10"/>
      <name val="Arial"/>
    </font>
    <font>
      <sz val="10"/>
      <name val="Arial"/>
      <family val="2"/>
      <charset val="204"/>
    </font>
    <font>
      <u val="singleAccounting"/>
      <sz val="10"/>
      <name val="Arial"/>
      <family val="2"/>
      <charset val="204"/>
    </font>
    <font>
      <vertAlign val="superscript"/>
      <sz val="8"/>
      <name val="Arial"/>
      <family val="2"/>
      <charset val="204"/>
    </font>
    <font>
      <vertAlign val="superscript"/>
      <sz val="9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0"/>
      <name val="Arial"/>
      <family val="2"/>
      <charset val="204"/>
    </font>
    <font>
      <b/>
      <vertAlign val="superscript"/>
      <sz val="9"/>
      <name val="Arial"/>
      <family val="2"/>
      <charset val="204"/>
    </font>
    <font>
      <sz val="1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sz val="8"/>
      <name val="Arial"/>
      <family val="2"/>
      <charset val="204"/>
    </font>
    <font>
      <u val="singleAccounting"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2" fontId="0" fillId="0" borderId="0" xfId="0" applyNumberFormat="1" applyFill="1" applyAlignment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8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top" indent="1"/>
    </xf>
    <xf numFmtId="0" fontId="15" fillId="0" borderId="0" xfId="0" applyFont="1" applyFill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15" fillId="0" borderId="2" xfId="0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0" fillId="0" borderId="0" xfId="0" applyFill="1" applyAlignment="1">
      <alignment vertical="center"/>
    </xf>
    <xf numFmtId="4" fontId="17" fillId="0" borderId="1" xfId="0" applyNumberFormat="1" applyFont="1" applyFill="1" applyBorder="1" applyAlignment="1"/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/>
    </xf>
    <xf numFmtId="4" fontId="0" fillId="0" borderId="0" xfId="0" applyNumberFormat="1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4" fontId="19" fillId="0" borderId="0" xfId="0" applyNumberFormat="1" applyFont="1" applyFill="1"/>
    <xf numFmtId="0" fontId="0" fillId="0" borderId="1" xfId="0" applyFill="1" applyBorder="1"/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 indent="1"/>
    </xf>
    <xf numFmtId="0" fontId="1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inden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indent="2"/>
    </xf>
    <xf numFmtId="0" fontId="0" fillId="0" borderId="1" xfId="0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indent="2"/>
    </xf>
    <xf numFmtId="0" fontId="0" fillId="0" borderId="1" xfId="0" applyFill="1" applyBorder="1" applyAlignment="1">
      <alignment horizontal="left" indent="2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indent="2"/>
    </xf>
    <xf numFmtId="0" fontId="1" fillId="0" borderId="1" xfId="0" applyFont="1" applyFill="1" applyBorder="1" applyAlignment="1">
      <alignment horizontal="left" wrapText="1" indent="2"/>
    </xf>
    <xf numFmtId="0" fontId="0" fillId="0" borderId="1" xfId="0" applyFill="1" applyBorder="1" applyAlignment="1">
      <alignment horizontal="left" vertical="top" indent="3"/>
    </xf>
    <xf numFmtId="0" fontId="0" fillId="0" borderId="1" xfId="0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top"/>
    </xf>
    <xf numFmtId="2" fontId="8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/>
    </xf>
    <xf numFmtId="4" fontId="17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indent="11"/>
    </xf>
    <xf numFmtId="0" fontId="8" fillId="0" borderId="1" xfId="0" applyFont="1" applyFill="1" applyBorder="1" applyAlignment="1">
      <alignment horizontal="left" vertical="top"/>
    </xf>
    <xf numFmtId="4" fontId="8" fillId="0" borderId="1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horizontal="left" wrapText="1"/>
    </xf>
    <xf numFmtId="4" fontId="17" fillId="0" borderId="1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 indent="1"/>
    </xf>
    <xf numFmtId="0" fontId="8" fillId="0" borderId="1" xfId="0" applyFont="1" applyFill="1" applyBorder="1" applyAlignment="1">
      <alignment horizontal="left" vertical="top" wrapText="1" indent="2"/>
    </xf>
    <xf numFmtId="4" fontId="8" fillId="0" borderId="1" xfId="0" applyNumberFormat="1" applyFont="1" applyFill="1" applyBorder="1" applyAlignment="1"/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indent="2"/>
    </xf>
    <xf numFmtId="0" fontId="8" fillId="0" borderId="1" xfId="0" applyFont="1" applyFill="1" applyBorder="1" applyAlignment="1">
      <alignment horizontal="left" vertical="top" indent="2"/>
    </xf>
    <xf numFmtId="0" fontId="8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/>
    </xf>
    <xf numFmtId="4" fontId="10" fillId="0" borderId="1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wrapText="1" indent="2"/>
    </xf>
    <xf numFmtId="0" fontId="8" fillId="0" borderId="1" xfId="0" applyFont="1" applyFill="1" applyBorder="1" applyAlignment="1">
      <alignment horizontal="left" vertical="center" wrapText="1" indent="3"/>
    </xf>
    <xf numFmtId="0" fontId="8" fillId="0" borderId="1" xfId="0" applyFont="1" applyFill="1" applyBorder="1" applyAlignment="1">
      <alignment horizontal="left" vertical="top" indent="3"/>
    </xf>
    <xf numFmtId="0" fontId="8" fillId="0" borderId="1" xfId="0" applyFont="1" applyFill="1" applyBorder="1" applyAlignment="1">
      <alignment horizontal="left" vertical="center" indent="2"/>
    </xf>
    <xf numFmtId="0" fontId="8" fillId="0" borderId="1" xfId="0" applyFont="1" applyFill="1" applyBorder="1" applyAlignment="1">
      <alignment horizontal="left" indent="3"/>
    </xf>
    <xf numFmtId="0" fontId="8" fillId="0" borderId="1" xfId="0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wrapText="1" indent="2"/>
    </xf>
    <xf numFmtId="4" fontId="17" fillId="0" borderId="1" xfId="0" applyNumberFormat="1" applyFont="1" applyFill="1" applyBorder="1" applyAlignment="1">
      <alignment horizontal="right" vertical="top"/>
    </xf>
    <xf numFmtId="4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wrapText="1" indent="3"/>
    </xf>
    <xf numFmtId="0" fontId="8" fillId="0" borderId="1" xfId="0" applyFont="1" applyFill="1" applyBorder="1" applyAlignment="1">
      <alignment horizontal="left" vertical="top" wrapText="1" indent="3"/>
    </xf>
    <xf numFmtId="0" fontId="8" fillId="0" borderId="1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top" wrapText="1" inden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2" fontId="1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right"/>
    </xf>
    <xf numFmtId="2" fontId="0" fillId="0" borderId="0" xfId="0" applyNumberFormat="1" applyFill="1"/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indent="1"/>
    </xf>
    <xf numFmtId="49" fontId="13" fillId="0" borderId="1" xfId="0" applyNumberFormat="1" applyFont="1" applyFill="1" applyBorder="1" applyAlignment="1">
      <alignment horizontal="left" wrapText="1"/>
    </xf>
    <xf numFmtId="2" fontId="1" fillId="0" borderId="0" xfId="0" applyNumberFormat="1" applyFont="1" applyFill="1"/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/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" fontId="8" fillId="2" borderId="1" xfId="0" applyNumberFormat="1" applyFont="1" applyFill="1" applyBorder="1" applyAlignment="1">
      <alignment vertical="center"/>
    </xf>
    <xf numFmtId="4" fontId="17" fillId="2" borderId="1" xfId="0" applyNumberFormat="1" applyFont="1" applyFill="1" applyBorder="1" applyAlignment="1">
      <alignment vertical="center"/>
    </xf>
    <xf numFmtId="4" fontId="8" fillId="2" borderId="1" xfId="0" applyNumberFormat="1" applyFont="1" applyFill="1" applyBorder="1" applyAlignment="1"/>
    <xf numFmtId="4" fontId="17" fillId="2" borderId="1" xfId="0" applyNumberFormat="1" applyFont="1" applyFill="1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indent="1"/>
    </xf>
    <xf numFmtId="4" fontId="17" fillId="2" borderId="1" xfId="0" applyNumberFormat="1" applyFont="1" applyFill="1" applyBorder="1" applyAlignment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 vertical="center"/>
    </xf>
    <xf numFmtId="165" fontId="1" fillId="2" borderId="0" xfId="0" applyNumberFormat="1" applyFont="1" applyFill="1"/>
    <xf numFmtId="165" fontId="1" fillId="2" borderId="1" xfId="0" applyNumberFormat="1" applyFont="1" applyFill="1" applyBorder="1" applyAlignment="1">
      <alignment horizontal="center" vertical="center" wrapText="1"/>
    </xf>
    <xf numFmtId="165" fontId="18" fillId="2" borderId="1" xfId="0" applyNumberFormat="1" applyFont="1" applyFill="1" applyBorder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left" vertical="top"/>
    </xf>
    <xf numFmtId="165" fontId="0" fillId="2" borderId="0" xfId="0" applyNumberFormat="1" applyFill="1"/>
    <xf numFmtId="165" fontId="0" fillId="2" borderId="0" xfId="0" applyNumberFormat="1" applyFill="1" applyBorder="1" applyAlignment="1">
      <alignment horizontal="left" vertical="top" indent="4"/>
    </xf>
    <xf numFmtId="165" fontId="0" fillId="2" borderId="0" xfId="0" applyNumberFormat="1" applyFill="1" applyBorder="1" applyAlignment="1">
      <alignment horizontal="center" vertical="top"/>
    </xf>
    <xf numFmtId="165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14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5" fillId="0" borderId="0" xfId="0" applyFont="1" applyFill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right" vertical="top" wrapText="1"/>
    </xf>
    <xf numFmtId="14" fontId="1" fillId="0" borderId="0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2"/>
  <sheetViews>
    <sheetView tabSelected="1" zoomScaleNormal="100" workbookViewId="0">
      <selection activeCell="E78" sqref="E78"/>
    </sheetView>
  </sheetViews>
  <sheetFormatPr defaultColWidth="9.140625" defaultRowHeight="12.75" x14ac:dyDescent="0.2"/>
  <cols>
    <col min="1" max="1" width="76" style="105" customWidth="1"/>
    <col min="2" max="2" width="10.85546875" style="105" customWidth="1"/>
    <col min="3" max="3" width="14.85546875" style="105" customWidth="1"/>
    <col min="4" max="4" width="10.140625" style="105" customWidth="1"/>
    <col min="5" max="5" width="20.85546875" style="1" customWidth="1"/>
    <col min="6" max="6" width="15.5703125" style="105" customWidth="1"/>
    <col min="7" max="7" width="16.140625" style="105" customWidth="1"/>
    <col min="8" max="8" width="15" style="105" customWidth="1"/>
    <col min="9" max="16384" width="9.140625" style="105"/>
  </cols>
  <sheetData>
    <row r="1" spans="1:36" x14ac:dyDescent="0.2">
      <c r="F1" s="158"/>
      <c r="G1" s="158"/>
      <c r="H1" s="158"/>
    </row>
    <row r="2" spans="1:36" ht="15" customHeight="1" x14ac:dyDescent="0.2">
      <c r="A2" s="101"/>
      <c r="F2" s="159" t="s">
        <v>254</v>
      </c>
      <c r="G2" s="159"/>
      <c r="H2" s="159"/>
      <c r="I2" s="9"/>
    </row>
    <row r="3" spans="1:36" ht="13.5" customHeight="1" x14ac:dyDescent="0.2">
      <c r="A3" s="101"/>
      <c r="F3" s="159" t="s">
        <v>294</v>
      </c>
      <c r="G3" s="159"/>
      <c r="H3" s="159"/>
      <c r="I3" s="9"/>
    </row>
    <row r="4" spans="1:36" ht="15.75" customHeight="1" x14ac:dyDescent="0.2">
      <c r="F4" s="160" t="s">
        <v>255</v>
      </c>
      <c r="G4" s="160"/>
      <c r="H4" s="160"/>
      <c r="I4" s="10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</row>
    <row r="5" spans="1:36" ht="15.75" customHeight="1" x14ac:dyDescent="0.2">
      <c r="A5" s="101"/>
      <c r="F5" s="161" t="s">
        <v>295</v>
      </c>
      <c r="G5" s="161"/>
      <c r="H5" s="161"/>
      <c r="I5" s="11"/>
    </row>
    <row r="6" spans="1:36" ht="19.5" customHeight="1" x14ac:dyDescent="0.2">
      <c r="A6" s="101"/>
      <c r="F6" s="148" t="s">
        <v>256</v>
      </c>
      <c r="G6" s="148"/>
      <c r="H6" s="148"/>
      <c r="I6" s="12"/>
    </row>
    <row r="7" spans="1:36" x14ac:dyDescent="0.2">
      <c r="A7" s="101"/>
      <c r="F7" s="152">
        <f>H15</f>
        <v>45777</v>
      </c>
      <c r="G7" s="152"/>
      <c r="H7" s="152"/>
      <c r="I7" s="152"/>
    </row>
    <row r="8" spans="1:36" x14ac:dyDescent="0.2">
      <c r="F8" s="153"/>
      <c r="G8" s="153"/>
      <c r="H8" s="153"/>
    </row>
    <row r="9" spans="1:36" x14ac:dyDescent="0.2">
      <c r="A9" s="156" t="s">
        <v>297</v>
      </c>
      <c r="B9" s="156"/>
      <c r="C9" s="156"/>
      <c r="D9" s="156"/>
      <c r="E9" s="156"/>
      <c r="F9" s="156"/>
      <c r="G9" s="156"/>
      <c r="H9" s="156"/>
    </row>
    <row r="10" spans="1:36" ht="13.5" x14ac:dyDescent="0.2">
      <c r="A10" s="157" t="s">
        <v>288</v>
      </c>
      <c r="B10" s="157"/>
      <c r="C10" s="157"/>
      <c r="D10" s="157"/>
      <c r="E10" s="157"/>
      <c r="F10" s="157"/>
      <c r="G10" s="157"/>
      <c r="H10" s="157"/>
    </row>
    <row r="11" spans="1:36" x14ac:dyDescent="0.2">
      <c r="A11" s="43" t="s">
        <v>258</v>
      </c>
      <c r="B11" s="149">
        <f>H15</f>
        <v>45777</v>
      </c>
      <c r="C11" s="149"/>
      <c r="D11" s="100"/>
      <c r="E11" s="100"/>
      <c r="F11" s="100"/>
    </row>
    <row r="12" spans="1:36" x14ac:dyDescent="0.2">
      <c r="A12" s="101"/>
    </row>
    <row r="13" spans="1:36" x14ac:dyDescent="0.2">
      <c r="A13" s="101" t="s">
        <v>253</v>
      </c>
    </row>
    <row r="14" spans="1:36" ht="26.25" customHeight="1" x14ac:dyDescent="0.45">
      <c r="A14" s="155" t="s">
        <v>252</v>
      </c>
      <c r="B14" s="155"/>
      <c r="C14" s="155"/>
      <c r="D14" s="155"/>
      <c r="E14" s="155"/>
      <c r="H14" s="80" t="s">
        <v>5</v>
      </c>
    </row>
    <row r="15" spans="1:36" x14ac:dyDescent="0.2">
      <c r="A15" s="101"/>
      <c r="G15" s="3" t="s">
        <v>12</v>
      </c>
      <c r="H15" s="108">
        <v>45777</v>
      </c>
    </row>
    <row r="16" spans="1:36" ht="15" x14ac:dyDescent="0.25">
      <c r="F16" s="151" t="s">
        <v>7</v>
      </c>
      <c r="G16" s="151"/>
      <c r="H16" s="5">
        <v>3300213</v>
      </c>
    </row>
    <row r="17" spans="1:8" ht="15" x14ac:dyDescent="0.2">
      <c r="A17" s="13" t="s">
        <v>4</v>
      </c>
      <c r="B17" s="13"/>
      <c r="C17" s="13"/>
      <c r="D17" s="13"/>
      <c r="E17" s="13"/>
      <c r="F17" s="151" t="s">
        <v>8</v>
      </c>
      <c r="G17" s="151"/>
      <c r="H17" s="107">
        <v>925</v>
      </c>
    </row>
    <row r="18" spans="1:8" ht="21" x14ac:dyDescent="0.45">
      <c r="A18" s="155" t="s">
        <v>293</v>
      </c>
      <c r="B18" s="155"/>
      <c r="C18" s="155"/>
      <c r="D18" s="155"/>
      <c r="E18" s="155"/>
      <c r="F18" s="151" t="s">
        <v>7</v>
      </c>
      <c r="G18" s="154"/>
      <c r="H18" s="5">
        <v>3310523</v>
      </c>
    </row>
    <row r="19" spans="1:8" x14ac:dyDescent="0.2">
      <c r="A19" s="105" t="s">
        <v>3</v>
      </c>
      <c r="F19" s="2"/>
      <c r="G19" s="3" t="s">
        <v>9</v>
      </c>
      <c r="H19" s="22">
        <v>2340012374</v>
      </c>
    </row>
    <row r="20" spans="1:8" x14ac:dyDescent="0.2">
      <c r="F20" s="2"/>
      <c r="G20" s="3" t="s">
        <v>10</v>
      </c>
      <c r="H20" s="22">
        <v>234001001</v>
      </c>
    </row>
    <row r="21" spans="1:8" x14ac:dyDescent="0.2">
      <c r="A21" s="150" t="s">
        <v>6</v>
      </c>
      <c r="B21" s="150"/>
      <c r="C21" s="150"/>
      <c r="D21" s="150"/>
      <c r="E21" s="150"/>
      <c r="F21" s="150"/>
      <c r="G21" s="43" t="s">
        <v>13</v>
      </c>
      <c r="H21" s="35">
        <v>383</v>
      </c>
    </row>
    <row r="23" spans="1:8" x14ac:dyDescent="0.2">
      <c r="A23" s="146" t="s">
        <v>103</v>
      </c>
      <c r="B23" s="145" t="s">
        <v>104</v>
      </c>
      <c r="C23" s="145" t="s">
        <v>238</v>
      </c>
      <c r="D23" s="145" t="s">
        <v>239</v>
      </c>
      <c r="E23" s="147" t="s">
        <v>105</v>
      </c>
      <c r="F23" s="147"/>
      <c r="G23" s="147"/>
      <c r="H23" s="147"/>
    </row>
    <row r="24" spans="1:8" x14ac:dyDescent="0.2">
      <c r="A24" s="146"/>
      <c r="B24" s="145"/>
      <c r="C24" s="145"/>
      <c r="D24" s="145"/>
      <c r="E24" s="84" t="s">
        <v>268</v>
      </c>
      <c r="F24" s="103" t="s">
        <v>269</v>
      </c>
      <c r="G24" s="103" t="s">
        <v>289</v>
      </c>
      <c r="H24" s="145" t="s">
        <v>106</v>
      </c>
    </row>
    <row r="25" spans="1:8" ht="54" customHeight="1" x14ac:dyDescent="0.2">
      <c r="A25" s="146"/>
      <c r="B25" s="145"/>
      <c r="C25" s="145"/>
      <c r="D25" s="145"/>
      <c r="E25" s="44" t="s">
        <v>0</v>
      </c>
      <c r="F25" s="102" t="s">
        <v>1</v>
      </c>
      <c r="G25" s="102" t="s">
        <v>2</v>
      </c>
      <c r="H25" s="145"/>
    </row>
    <row r="26" spans="1:8" x14ac:dyDescent="0.2">
      <c r="A26" s="104" t="s">
        <v>107</v>
      </c>
      <c r="B26" s="104" t="s">
        <v>108</v>
      </c>
      <c r="C26" s="103" t="s">
        <v>109</v>
      </c>
      <c r="D26" s="103" t="s">
        <v>110</v>
      </c>
      <c r="E26" s="84" t="s">
        <v>111</v>
      </c>
      <c r="F26" s="104" t="s">
        <v>112</v>
      </c>
      <c r="G26" s="103" t="s">
        <v>113</v>
      </c>
      <c r="H26" s="104" t="s">
        <v>114</v>
      </c>
    </row>
    <row r="27" spans="1:8" ht="14.25" x14ac:dyDescent="0.2">
      <c r="A27" s="45" t="s">
        <v>11</v>
      </c>
      <c r="B27" s="104" t="s">
        <v>115</v>
      </c>
      <c r="C27" s="104" t="s">
        <v>116</v>
      </c>
      <c r="D27" s="104" t="s">
        <v>116</v>
      </c>
      <c r="E27" s="46">
        <f>E28+E29</f>
        <v>470294.02999999997</v>
      </c>
      <c r="F27" s="46">
        <f>F28+F29</f>
        <v>0</v>
      </c>
      <c r="G27" s="46">
        <f>G28+G29</f>
        <v>0</v>
      </c>
      <c r="H27" s="46">
        <f>H28+H29</f>
        <v>0</v>
      </c>
    </row>
    <row r="28" spans="1:8" x14ac:dyDescent="0.2">
      <c r="A28" s="47" t="s">
        <v>117</v>
      </c>
      <c r="B28" s="48"/>
      <c r="C28" s="48"/>
      <c r="D28" s="48"/>
      <c r="E28" s="49">
        <v>451968.79</v>
      </c>
      <c r="F28" s="48"/>
      <c r="G28" s="48"/>
      <c r="H28" s="48"/>
    </row>
    <row r="29" spans="1:8" x14ac:dyDescent="0.2">
      <c r="A29" s="47" t="s">
        <v>118</v>
      </c>
      <c r="B29" s="48"/>
      <c r="C29" s="48"/>
      <c r="D29" s="48"/>
      <c r="E29" s="49">
        <v>18325.240000000002</v>
      </c>
      <c r="F29" s="48"/>
      <c r="G29" s="48"/>
      <c r="H29" s="48"/>
    </row>
    <row r="30" spans="1:8" ht="13.5" x14ac:dyDescent="0.2">
      <c r="A30" s="45" t="s">
        <v>240</v>
      </c>
      <c r="B30" s="104" t="s">
        <v>119</v>
      </c>
      <c r="C30" s="104" t="s">
        <v>116</v>
      </c>
      <c r="D30" s="104" t="s">
        <v>116</v>
      </c>
      <c r="E30" s="49">
        <f>E27+E31-E53-E100</f>
        <v>0</v>
      </c>
      <c r="F30" s="48"/>
      <c r="G30" s="48"/>
      <c r="H30" s="48"/>
    </row>
    <row r="31" spans="1:8" ht="14.25" x14ac:dyDescent="0.2">
      <c r="A31" s="45" t="s">
        <v>120</v>
      </c>
      <c r="B31" s="104" t="s">
        <v>121</v>
      </c>
      <c r="C31" s="48"/>
      <c r="D31" s="48"/>
      <c r="E31" s="15">
        <f>E32+E34+E40+E44+E47+E50+E39</f>
        <v>27664900</v>
      </c>
      <c r="F31" s="15">
        <f>F32+F34+F40+F42+F44+F47+F50</f>
        <v>29320100</v>
      </c>
      <c r="G31" s="15">
        <f>G32+G34+G40+G42+G44+G47+G50</f>
        <v>28464000</v>
      </c>
      <c r="H31" s="15">
        <f>H32+H34+H40+H42+H44+H47+H50</f>
        <v>0</v>
      </c>
    </row>
    <row r="32" spans="1:8" ht="38.25" x14ac:dyDescent="0.2">
      <c r="A32" s="50" t="s">
        <v>80</v>
      </c>
      <c r="B32" s="104" t="s">
        <v>122</v>
      </c>
      <c r="C32" s="104" t="s">
        <v>123</v>
      </c>
      <c r="D32" s="48"/>
      <c r="E32" s="51">
        <f>E33</f>
        <v>0</v>
      </c>
      <c r="F32" s="51">
        <f>F33</f>
        <v>0</v>
      </c>
      <c r="G32" s="51">
        <f>G33</f>
        <v>0</v>
      </c>
      <c r="H32" s="51">
        <f>H33</f>
        <v>0</v>
      </c>
    </row>
    <row r="33" spans="1:8" ht="24.75" customHeight="1" x14ac:dyDescent="0.2">
      <c r="A33" s="52" t="s">
        <v>124</v>
      </c>
      <c r="B33" s="104" t="s">
        <v>125</v>
      </c>
      <c r="C33" s="48"/>
      <c r="D33" s="48"/>
      <c r="E33" s="49"/>
      <c r="F33" s="48"/>
      <c r="G33" s="48"/>
      <c r="H33" s="48"/>
    </row>
    <row r="34" spans="1:8" ht="14.25" x14ac:dyDescent="0.2">
      <c r="A34" s="45" t="s">
        <v>81</v>
      </c>
      <c r="B34" s="121" t="s">
        <v>126</v>
      </c>
      <c r="C34" s="104" t="s">
        <v>127</v>
      </c>
      <c r="D34" s="48"/>
      <c r="E34" s="15">
        <f>E35+E36+E37</f>
        <v>24292600</v>
      </c>
      <c r="F34" s="15">
        <f>F35+F36+F37</f>
        <v>25987400</v>
      </c>
      <c r="G34" s="15">
        <f>G35+G36+G37</f>
        <v>25120500</v>
      </c>
      <c r="H34" s="15">
        <f>H35+H36+H37</f>
        <v>0</v>
      </c>
    </row>
    <row r="35" spans="1:8" ht="62.25" customHeight="1" x14ac:dyDescent="0.2">
      <c r="A35" s="53" t="s">
        <v>82</v>
      </c>
      <c r="B35" s="121" t="s">
        <v>128</v>
      </c>
      <c r="C35" s="104" t="s">
        <v>127</v>
      </c>
      <c r="D35" s="48"/>
      <c r="E35" s="46">
        <f>22575000+325200</f>
        <v>22900200</v>
      </c>
      <c r="F35" s="46">
        <f>24252100+342900</f>
        <v>24595000</v>
      </c>
      <c r="G35" s="46">
        <f>23370600+342900</f>
        <v>23713500</v>
      </c>
      <c r="H35" s="46"/>
    </row>
    <row r="36" spans="1:8" s="14" customFormat="1" ht="41.25" hidden="1" customHeight="1" x14ac:dyDescent="0.2">
      <c r="A36" s="56" t="s">
        <v>129</v>
      </c>
      <c r="B36" s="103" t="s">
        <v>130</v>
      </c>
      <c r="C36" s="103" t="s">
        <v>127</v>
      </c>
      <c r="D36" s="55"/>
      <c r="E36" s="57"/>
      <c r="F36" s="115"/>
      <c r="G36" s="115"/>
      <c r="H36" s="55"/>
    </row>
    <row r="37" spans="1:8" ht="27.75" customHeight="1" x14ac:dyDescent="0.2">
      <c r="A37" s="56" t="s">
        <v>14</v>
      </c>
      <c r="B37" s="122">
        <v>1230</v>
      </c>
      <c r="C37" s="58" t="s">
        <v>127</v>
      </c>
      <c r="D37" s="48"/>
      <c r="E37" s="54">
        <v>1392400</v>
      </c>
      <c r="F37" s="111">
        <v>1392400</v>
      </c>
      <c r="G37" s="111">
        <v>1407000</v>
      </c>
      <c r="H37" s="48"/>
    </row>
    <row r="38" spans="1:8" ht="27.75" customHeight="1" x14ac:dyDescent="0.2">
      <c r="A38" s="56" t="s">
        <v>266</v>
      </c>
      <c r="B38" s="123">
        <v>1430</v>
      </c>
      <c r="C38" s="58">
        <v>150</v>
      </c>
      <c r="D38" s="48"/>
      <c r="E38" s="54"/>
      <c r="F38" s="111"/>
      <c r="G38" s="111"/>
      <c r="H38" s="48"/>
    </row>
    <row r="39" spans="1:8" ht="23.25" customHeight="1" x14ac:dyDescent="0.2">
      <c r="A39" s="56" t="s">
        <v>267</v>
      </c>
      <c r="B39" s="123">
        <v>1500</v>
      </c>
      <c r="C39" s="58">
        <v>180</v>
      </c>
      <c r="D39" s="48"/>
      <c r="E39" s="54"/>
      <c r="F39" s="116"/>
      <c r="G39" s="117"/>
      <c r="H39" s="48"/>
    </row>
    <row r="40" spans="1:8" ht="14.25" x14ac:dyDescent="0.2">
      <c r="A40" s="45" t="s">
        <v>131</v>
      </c>
      <c r="B40" s="104" t="s">
        <v>132</v>
      </c>
      <c r="C40" s="48"/>
      <c r="D40" s="48"/>
      <c r="E40" s="51">
        <f>E41</f>
        <v>0</v>
      </c>
      <c r="F40" s="112">
        <f>F41</f>
        <v>0</v>
      </c>
      <c r="G40" s="112">
        <f>G41</f>
        <v>0</v>
      </c>
      <c r="H40" s="51">
        <f>H41</f>
        <v>0</v>
      </c>
    </row>
    <row r="41" spans="1:8" x14ac:dyDescent="0.2">
      <c r="A41" s="52" t="s">
        <v>124</v>
      </c>
      <c r="B41" s="104" t="s">
        <v>133</v>
      </c>
      <c r="C41" s="104" t="s">
        <v>134</v>
      </c>
      <c r="D41" s="48"/>
      <c r="E41" s="49"/>
      <c r="F41" s="116"/>
      <c r="G41" s="117"/>
      <c r="H41" s="48"/>
    </row>
    <row r="42" spans="1:8" ht="14.25" x14ac:dyDescent="0.2">
      <c r="A42" s="45" t="s">
        <v>135</v>
      </c>
      <c r="B42" s="104"/>
      <c r="C42" s="104"/>
      <c r="D42" s="48"/>
      <c r="E42" s="51">
        <f>E43</f>
        <v>0</v>
      </c>
      <c r="F42" s="112">
        <f>F43</f>
        <v>0</v>
      </c>
      <c r="G42" s="112">
        <f>G43</f>
        <v>0</v>
      </c>
      <c r="H42" s="51">
        <f>H43</f>
        <v>0</v>
      </c>
    </row>
    <row r="43" spans="1:8" x14ac:dyDescent="0.2">
      <c r="A43" s="59" t="s">
        <v>124</v>
      </c>
      <c r="B43" s="48"/>
      <c r="C43" s="104" t="s">
        <v>136</v>
      </c>
      <c r="D43" s="48"/>
      <c r="E43" s="49">
        <v>0</v>
      </c>
      <c r="F43" s="116"/>
      <c r="G43" s="117"/>
      <c r="H43" s="48"/>
    </row>
    <row r="44" spans="1:8" ht="14.25" x14ac:dyDescent="0.2">
      <c r="A44" s="45" t="s">
        <v>137</v>
      </c>
      <c r="B44" s="121">
        <v>1400</v>
      </c>
      <c r="C44" s="48">
        <v>150</v>
      </c>
      <c r="D44" s="48"/>
      <c r="E44" s="51">
        <f>E45+E46+E38</f>
        <v>3372300</v>
      </c>
      <c r="F44" s="112">
        <f>F45+F46</f>
        <v>3332700</v>
      </c>
      <c r="G44" s="112">
        <f>G45+G46</f>
        <v>3343500</v>
      </c>
      <c r="H44" s="51">
        <f>H45+H46</f>
        <v>0</v>
      </c>
    </row>
    <row r="45" spans="1:8" ht="28.5" customHeight="1" x14ac:dyDescent="0.2">
      <c r="A45" s="53" t="s">
        <v>84</v>
      </c>
      <c r="B45" s="121">
        <v>1410</v>
      </c>
      <c r="C45" s="104">
        <v>150</v>
      </c>
      <c r="D45" s="48"/>
      <c r="E45" s="15">
        <v>3372300</v>
      </c>
      <c r="F45" s="118">
        <v>3332700</v>
      </c>
      <c r="G45" s="118">
        <v>3343500</v>
      </c>
      <c r="H45" s="15"/>
    </row>
    <row r="46" spans="1:8" ht="14.25" x14ac:dyDescent="0.2">
      <c r="A46" s="58" t="s">
        <v>139</v>
      </c>
      <c r="B46" s="104" t="s">
        <v>140</v>
      </c>
      <c r="C46" s="104" t="s">
        <v>138</v>
      </c>
      <c r="D46" s="48"/>
      <c r="E46" s="46">
        <v>0</v>
      </c>
      <c r="F46" s="110">
        <v>0</v>
      </c>
      <c r="G46" s="110">
        <v>0</v>
      </c>
      <c r="H46" s="46"/>
    </row>
    <row r="47" spans="1:8" x14ac:dyDescent="0.2">
      <c r="A47" s="45" t="s">
        <v>141</v>
      </c>
      <c r="B47" s="104" t="s">
        <v>142</v>
      </c>
      <c r="C47" s="48"/>
      <c r="D47" s="48"/>
      <c r="E47" s="49"/>
      <c r="F47" s="48"/>
      <c r="G47" s="52"/>
      <c r="H47" s="48"/>
    </row>
    <row r="48" spans="1:8" x14ac:dyDescent="0.2">
      <c r="A48" s="58" t="s">
        <v>124</v>
      </c>
      <c r="B48" s="48"/>
      <c r="C48" s="48"/>
      <c r="D48" s="48"/>
      <c r="E48" s="49"/>
      <c r="F48" s="48"/>
      <c r="G48" s="52"/>
      <c r="H48" s="48"/>
    </row>
    <row r="49" spans="1:12" x14ac:dyDescent="0.2">
      <c r="A49" s="48"/>
      <c r="B49" s="48"/>
      <c r="C49" s="48"/>
      <c r="D49" s="48"/>
      <c r="E49" s="49"/>
      <c r="F49" s="48"/>
      <c r="G49" s="52"/>
      <c r="H49" s="48"/>
    </row>
    <row r="50" spans="1:12" ht="14.25" x14ac:dyDescent="0.2">
      <c r="A50" s="50" t="s">
        <v>241</v>
      </c>
      <c r="B50" s="104" t="s">
        <v>143</v>
      </c>
      <c r="C50" s="60" t="s">
        <v>116</v>
      </c>
      <c r="D50" s="48"/>
      <c r="E50" s="51">
        <f>E51+E52</f>
        <v>0</v>
      </c>
      <c r="F50" s="51">
        <f>F51+F52</f>
        <v>0</v>
      </c>
      <c r="G50" s="51">
        <f>G51+G52</f>
        <v>0</v>
      </c>
      <c r="H50" s="51"/>
    </row>
    <row r="51" spans="1:12" ht="38.25" customHeight="1" x14ac:dyDescent="0.2">
      <c r="A51" s="53" t="s">
        <v>83</v>
      </c>
      <c r="B51" s="104" t="s">
        <v>144</v>
      </c>
      <c r="C51" s="58">
        <v>510</v>
      </c>
      <c r="D51" s="48"/>
      <c r="E51" s="49"/>
      <c r="F51" s="48"/>
      <c r="G51" s="52"/>
      <c r="H51" s="104" t="s">
        <v>116</v>
      </c>
    </row>
    <row r="52" spans="1:12" hidden="1" x14ac:dyDescent="0.2">
      <c r="A52" s="48"/>
      <c r="B52" s="48"/>
      <c r="C52" s="104"/>
      <c r="D52" s="48"/>
      <c r="E52" s="49"/>
      <c r="F52" s="48"/>
      <c r="G52" s="52"/>
      <c r="H52" s="104"/>
    </row>
    <row r="53" spans="1:12" ht="14.25" x14ac:dyDescent="0.2">
      <c r="A53" s="61" t="s">
        <v>15</v>
      </c>
      <c r="B53" s="104" t="s">
        <v>145</v>
      </c>
      <c r="C53" s="48"/>
      <c r="D53" s="48"/>
      <c r="E53" s="51">
        <f>E54+E67+E74+E78+E82+E84</f>
        <v>28135194.030000001</v>
      </c>
      <c r="F53" s="51">
        <f>F54+F67+F74+F78+F82+F84</f>
        <v>29320100</v>
      </c>
      <c r="G53" s="51">
        <f>G54+G67+G74+G78+G82+G84</f>
        <v>28464000</v>
      </c>
      <c r="H53" s="62"/>
    </row>
    <row r="54" spans="1:12" ht="29.25" customHeight="1" x14ac:dyDescent="0.2">
      <c r="A54" s="63" t="s">
        <v>86</v>
      </c>
      <c r="B54" s="104" t="s">
        <v>146</v>
      </c>
      <c r="C54" s="58" t="s">
        <v>116</v>
      </c>
      <c r="D54" s="48"/>
      <c r="E54" s="15">
        <f>E55+E56+E57+E58++E61+E62+E64</f>
        <v>18573745.48</v>
      </c>
      <c r="F54" s="15">
        <f>F55+F56+F57+F58++F61+F62+F64</f>
        <v>19866300</v>
      </c>
      <c r="G54" s="15">
        <f>G55+G56+G57+G58++G61+G62+G64</f>
        <v>20910000</v>
      </c>
      <c r="H54" s="60" t="s">
        <v>116</v>
      </c>
    </row>
    <row r="55" spans="1:12" ht="31.5" customHeight="1" x14ac:dyDescent="0.2">
      <c r="A55" s="53" t="s">
        <v>85</v>
      </c>
      <c r="B55" s="104" t="s">
        <v>147</v>
      </c>
      <c r="C55" s="58">
        <v>111</v>
      </c>
      <c r="D55" s="48"/>
      <c r="E55" s="109">
        <v>14090818.35</v>
      </c>
      <c r="F55" s="109">
        <f>14814400+263400</f>
        <v>15077800</v>
      </c>
      <c r="G55" s="109">
        <f>15608900+263400</f>
        <v>15872300</v>
      </c>
      <c r="H55" s="104" t="s">
        <v>116</v>
      </c>
      <c r="L55" s="83"/>
    </row>
    <row r="56" spans="1:12" ht="14.25" x14ac:dyDescent="0.2">
      <c r="A56" s="58" t="s">
        <v>148</v>
      </c>
      <c r="B56" s="104" t="s">
        <v>149</v>
      </c>
      <c r="C56" s="104">
        <v>112</v>
      </c>
      <c r="D56" s="48"/>
      <c r="E56" s="110">
        <v>224081.65</v>
      </c>
      <c r="F56" s="110">
        <v>231900</v>
      </c>
      <c r="G56" s="110">
        <v>241200</v>
      </c>
      <c r="H56" s="104" t="s">
        <v>116</v>
      </c>
      <c r="L56" s="83"/>
    </row>
    <row r="57" spans="1:12" ht="25.5" x14ac:dyDescent="0.2">
      <c r="A57" s="64" t="s">
        <v>150</v>
      </c>
      <c r="B57" s="104" t="s">
        <v>151</v>
      </c>
      <c r="C57" s="104">
        <v>113</v>
      </c>
      <c r="D57" s="48"/>
      <c r="E57" s="111">
        <v>2304.15</v>
      </c>
      <c r="F57" s="111">
        <v>2304.15</v>
      </c>
      <c r="G57" s="111">
        <v>2304.15</v>
      </c>
      <c r="H57" s="104" t="s">
        <v>116</v>
      </c>
    </row>
    <row r="58" spans="1:12" ht="25.5" x14ac:dyDescent="0.2">
      <c r="A58" s="53" t="s">
        <v>152</v>
      </c>
      <c r="B58" s="104" t="s">
        <v>153</v>
      </c>
      <c r="C58" s="104">
        <v>119</v>
      </c>
      <c r="D58" s="48"/>
      <c r="E58" s="112">
        <v>4256541.33</v>
      </c>
      <c r="F58" s="112">
        <f>F59+F60+79500</f>
        <v>4554295.8499999996</v>
      </c>
      <c r="G58" s="112">
        <f>G59+G60+79500</f>
        <v>4794195.8499999996</v>
      </c>
      <c r="H58" s="104" t="s">
        <v>116</v>
      </c>
    </row>
    <row r="59" spans="1:12" ht="25.5" customHeight="1" x14ac:dyDescent="0.2">
      <c r="A59" s="65" t="s">
        <v>87</v>
      </c>
      <c r="B59" s="104" t="s">
        <v>154</v>
      </c>
      <c r="C59" s="104" t="s">
        <v>155</v>
      </c>
      <c r="D59" s="48"/>
      <c r="E59" s="111">
        <f>E58-E60</f>
        <v>4255845.4800000004</v>
      </c>
      <c r="F59" s="111">
        <v>4474100</v>
      </c>
      <c r="G59" s="111">
        <v>4714000</v>
      </c>
      <c r="H59" s="104" t="s">
        <v>116</v>
      </c>
    </row>
    <row r="60" spans="1:12" x14ac:dyDescent="0.2">
      <c r="A60" s="66" t="s">
        <v>156</v>
      </c>
      <c r="B60" s="60" t="s">
        <v>157</v>
      </c>
      <c r="C60" s="104" t="s">
        <v>155</v>
      </c>
      <c r="D60" s="48"/>
      <c r="E60" s="57">
        <v>695.85</v>
      </c>
      <c r="F60" s="57">
        <v>695.85</v>
      </c>
      <c r="G60" s="57">
        <v>695.85</v>
      </c>
      <c r="H60" s="104" t="s">
        <v>116</v>
      </c>
    </row>
    <row r="61" spans="1:12" x14ac:dyDescent="0.2">
      <c r="A61" s="58" t="s">
        <v>158</v>
      </c>
      <c r="B61" s="104" t="s">
        <v>159</v>
      </c>
      <c r="C61" s="60">
        <v>131</v>
      </c>
      <c r="D61" s="48"/>
      <c r="E61" s="49"/>
      <c r="F61" s="48"/>
      <c r="G61" s="52"/>
      <c r="H61" s="60" t="s">
        <v>116</v>
      </c>
    </row>
    <row r="62" spans="1:12" x14ac:dyDescent="0.2">
      <c r="A62" s="67" t="s">
        <v>160</v>
      </c>
      <c r="B62" s="103" t="s">
        <v>161</v>
      </c>
      <c r="C62" s="104">
        <v>134</v>
      </c>
      <c r="D62" s="48"/>
      <c r="E62" s="49"/>
      <c r="F62" s="48"/>
      <c r="G62" s="52"/>
      <c r="H62" s="104" t="s">
        <v>116</v>
      </c>
    </row>
    <row r="63" spans="1:12" x14ac:dyDescent="0.2">
      <c r="A63" s="4"/>
      <c r="B63" s="4"/>
      <c r="C63" s="103"/>
      <c r="D63" s="48"/>
      <c r="E63" s="49"/>
      <c r="F63" s="48"/>
      <c r="G63" s="52"/>
      <c r="H63" s="103" t="s">
        <v>116</v>
      </c>
    </row>
    <row r="64" spans="1:12" ht="25.5" x14ac:dyDescent="0.2">
      <c r="A64" s="53" t="s">
        <v>162</v>
      </c>
      <c r="B64" s="104" t="s">
        <v>163</v>
      </c>
      <c r="C64" s="104" t="s">
        <v>165</v>
      </c>
      <c r="D64" s="4"/>
      <c r="E64" s="15">
        <f>E65+E66</f>
        <v>0</v>
      </c>
      <c r="F64" s="15">
        <f>F65+F66</f>
        <v>0</v>
      </c>
      <c r="G64" s="15">
        <f>G65+G66</f>
        <v>0</v>
      </c>
      <c r="H64" s="104" t="s">
        <v>116</v>
      </c>
    </row>
    <row r="65" spans="1:8" ht="25.5" customHeight="1" x14ac:dyDescent="0.2">
      <c r="A65" s="65" t="s">
        <v>88</v>
      </c>
      <c r="B65" s="104" t="s">
        <v>164</v>
      </c>
      <c r="C65" s="104" t="s">
        <v>165</v>
      </c>
      <c r="D65" s="48"/>
      <c r="E65" s="49"/>
      <c r="F65" s="48"/>
      <c r="G65" s="52"/>
      <c r="H65" s="104" t="s">
        <v>116</v>
      </c>
    </row>
    <row r="66" spans="1:8" x14ac:dyDescent="0.2">
      <c r="A66" s="68" t="s">
        <v>166</v>
      </c>
      <c r="B66" s="104" t="s">
        <v>167</v>
      </c>
      <c r="C66" s="104" t="s">
        <v>165</v>
      </c>
      <c r="D66" s="48"/>
      <c r="E66" s="49"/>
      <c r="F66" s="48"/>
      <c r="G66" s="52"/>
      <c r="H66" s="104" t="s">
        <v>116</v>
      </c>
    </row>
    <row r="67" spans="1:8" ht="14.25" x14ac:dyDescent="0.2">
      <c r="A67" s="69" t="s">
        <v>168</v>
      </c>
      <c r="B67" s="104" t="s">
        <v>169</v>
      </c>
      <c r="C67" s="104" t="s">
        <v>171</v>
      </c>
      <c r="D67" s="48"/>
      <c r="E67" s="51">
        <f>E68+E71+E72</f>
        <v>37200</v>
      </c>
      <c r="F67" s="51">
        <f>F68+F71+F72</f>
        <v>38700</v>
      </c>
      <c r="G67" s="51">
        <f>G68+G71+G72</f>
        <v>40200</v>
      </c>
      <c r="H67" s="104" t="s">
        <v>116</v>
      </c>
    </row>
    <row r="68" spans="1:8" ht="25.5" x14ac:dyDescent="0.2">
      <c r="A68" s="64" t="s">
        <v>89</v>
      </c>
      <c r="B68" s="104" t="s">
        <v>170</v>
      </c>
      <c r="C68" s="104" t="s">
        <v>173</v>
      </c>
      <c r="D68" s="48"/>
      <c r="E68" s="15">
        <f>E69</f>
        <v>37200</v>
      </c>
      <c r="F68" s="15">
        <f>F69</f>
        <v>38700</v>
      </c>
      <c r="G68" s="15">
        <f>G69</f>
        <v>40200</v>
      </c>
      <c r="H68" s="104" t="s">
        <v>116</v>
      </c>
    </row>
    <row r="69" spans="1:8" ht="43.5" customHeight="1" x14ac:dyDescent="0.2">
      <c r="A69" s="65" t="s">
        <v>90</v>
      </c>
      <c r="B69" s="104" t="s">
        <v>172</v>
      </c>
      <c r="C69" s="104" t="s">
        <v>174</v>
      </c>
      <c r="D69" s="48"/>
      <c r="E69" s="54">
        <v>37200</v>
      </c>
      <c r="F69" s="54">
        <v>38700</v>
      </c>
      <c r="G69" s="54">
        <v>40200</v>
      </c>
      <c r="H69" s="104" t="s">
        <v>116</v>
      </c>
    </row>
    <row r="70" spans="1:8" x14ac:dyDescent="0.2">
      <c r="A70" s="52"/>
      <c r="B70" s="48"/>
      <c r="C70" s="48"/>
      <c r="D70" s="48"/>
      <c r="E70" s="57"/>
      <c r="F70" s="48"/>
      <c r="G70" s="52"/>
      <c r="H70" s="104" t="s">
        <v>116</v>
      </c>
    </row>
    <row r="71" spans="1:8" ht="25.5" x14ac:dyDescent="0.2">
      <c r="A71" s="53" t="s">
        <v>175</v>
      </c>
      <c r="B71" s="104" t="s">
        <v>176</v>
      </c>
      <c r="C71" s="104" t="s">
        <v>179</v>
      </c>
      <c r="D71" s="48"/>
      <c r="E71" s="49"/>
      <c r="F71" s="48"/>
      <c r="G71" s="52"/>
      <c r="H71" s="60" t="s">
        <v>116</v>
      </c>
    </row>
    <row r="72" spans="1:8" ht="38.25" x14ac:dyDescent="0.2">
      <c r="A72" s="64" t="s">
        <v>177</v>
      </c>
      <c r="B72" s="104" t="s">
        <v>178</v>
      </c>
      <c r="C72" s="104" t="s">
        <v>182</v>
      </c>
      <c r="D72" s="48"/>
      <c r="E72" s="49"/>
      <c r="F72" s="48"/>
      <c r="G72" s="52"/>
      <c r="H72" s="104" t="s">
        <v>116</v>
      </c>
    </row>
    <row r="73" spans="1:8" x14ac:dyDescent="0.2">
      <c r="A73" s="58" t="s">
        <v>180</v>
      </c>
      <c r="B73" s="104" t="s">
        <v>181</v>
      </c>
      <c r="C73" s="104" t="s">
        <v>185</v>
      </c>
      <c r="D73" s="48"/>
      <c r="E73" s="49"/>
      <c r="F73" s="48"/>
      <c r="G73" s="52"/>
      <c r="H73" s="104" t="s">
        <v>116</v>
      </c>
    </row>
    <row r="74" spans="1:8" ht="24.75" customHeight="1" x14ac:dyDescent="0.2">
      <c r="A74" s="70" t="s">
        <v>183</v>
      </c>
      <c r="B74" s="104" t="s">
        <v>184</v>
      </c>
      <c r="C74" s="104" t="s">
        <v>187</v>
      </c>
      <c r="D74" s="48"/>
      <c r="E74" s="51">
        <f>E75+E76+E77</f>
        <v>7300</v>
      </c>
      <c r="F74" s="51">
        <f>F75+F76+F77</f>
        <v>5800</v>
      </c>
      <c r="G74" s="51">
        <f>G75+G76+G77</f>
        <v>5800</v>
      </c>
      <c r="H74" s="104" t="s">
        <v>116</v>
      </c>
    </row>
    <row r="75" spans="1:8" ht="27" customHeight="1" x14ac:dyDescent="0.2">
      <c r="A75" s="53" t="s">
        <v>91</v>
      </c>
      <c r="B75" s="104" t="s">
        <v>186</v>
      </c>
      <c r="C75" s="104" t="s">
        <v>190</v>
      </c>
      <c r="D75" s="48"/>
      <c r="E75" s="54">
        <v>641.97</v>
      </c>
      <c r="F75" s="54">
        <v>5400</v>
      </c>
      <c r="G75" s="54">
        <v>5400</v>
      </c>
      <c r="H75" s="104" t="s">
        <v>116</v>
      </c>
    </row>
    <row r="76" spans="1:8" ht="25.5" x14ac:dyDescent="0.2">
      <c r="A76" s="71" t="s">
        <v>188</v>
      </c>
      <c r="B76" s="104" t="s">
        <v>189</v>
      </c>
      <c r="C76" s="104" t="s">
        <v>193</v>
      </c>
      <c r="D76" s="48"/>
      <c r="E76" s="54">
        <v>0</v>
      </c>
      <c r="F76" s="54">
        <v>0</v>
      </c>
      <c r="G76" s="54">
        <v>0</v>
      </c>
      <c r="H76" s="104" t="s">
        <v>116</v>
      </c>
    </row>
    <row r="77" spans="1:8" x14ac:dyDescent="0.2">
      <c r="A77" s="58" t="s">
        <v>191</v>
      </c>
      <c r="B77" s="104" t="s">
        <v>192</v>
      </c>
      <c r="C77" s="104" t="s">
        <v>196</v>
      </c>
      <c r="D77" s="48"/>
      <c r="E77" s="54">
        <v>6658.03</v>
      </c>
      <c r="F77" s="54">
        <v>400</v>
      </c>
      <c r="G77" s="54">
        <v>400</v>
      </c>
      <c r="H77" s="104" t="s">
        <v>116</v>
      </c>
    </row>
    <row r="78" spans="1:8" ht="14.25" x14ac:dyDescent="0.2">
      <c r="A78" s="69" t="s">
        <v>194</v>
      </c>
      <c r="B78" s="104" t="s">
        <v>195</v>
      </c>
      <c r="C78" s="104" t="s">
        <v>116</v>
      </c>
      <c r="D78" s="48"/>
      <c r="E78" s="51">
        <f>E79+E80+E81</f>
        <v>0</v>
      </c>
      <c r="F78" s="51">
        <f>F79+F80+F81</f>
        <v>0</v>
      </c>
      <c r="G78" s="51">
        <f>G79+G80+G81</f>
        <v>0</v>
      </c>
      <c r="H78" s="104" t="s">
        <v>116</v>
      </c>
    </row>
    <row r="79" spans="1:8" ht="25.5" x14ac:dyDescent="0.2">
      <c r="A79" s="64" t="s">
        <v>92</v>
      </c>
      <c r="B79" s="104" t="s">
        <v>197</v>
      </c>
      <c r="C79" s="104" t="s">
        <v>200</v>
      </c>
      <c r="D79" s="48"/>
      <c r="E79" s="49">
        <v>0</v>
      </c>
      <c r="F79" s="48"/>
      <c r="G79" s="52"/>
      <c r="H79" s="104" t="s">
        <v>116</v>
      </c>
    </row>
    <row r="80" spans="1:8" x14ac:dyDescent="0.2">
      <c r="A80" s="59" t="s">
        <v>198</v>
      </c>
      <c r="B80" s="104" t="s">
        <v>199</v>
      </c>
      <c r="C80" s="104" t="s">
        <v>203</v>
      </c>
      <c r="D80" s="48"/>
      <c r="E80" s="57">
        <v>0</v>
      </c>
      <c r="F80" s="48"/>
      <c r="G80" s="52"/>
      <c r="H80" s="104" t="s">
        <v>116</v>
      </c>
    </row>
    <row r="81" spans="1:8" ht="25.5" x14ac:dyDescent="0.2">
      <c r="A81" s="53" t="s">
        <v>201</v>
      </c>
      <c r="B81" s="104" t="s">
        <v>202</v>
      </c>
      <c r="C81" s="104" t="s">
        <v>206</v>
      </c>
      <c r="D81" s="48"/>
      <c r="E81" s="49">
        <v>0</v>
      </c>
      <c r="F81" s="48"/>
      <c r="G81" s="52"/>
      <c r="H81" s="104" t="s">
        <v>116</v>
      </c>
    </row>
    <row r="82" spans="1:8" ht="21.75" customHeight="1" x14ac:dyDescent="0.2">
      <c r="A82" s="69" t="s">
        <v>204</v>
      </c>
      <c r="B82" s="103" t="s">
        <v>205</v>
      </c>
      <c r="C82" s="103" t="s">
        <v>116</v>
      </c>
      <c r="D82" s="48"/>
      <c r="E82" s="72">
        <f>E83</f>
        <v>0</v>
      </c>
      <c r="F82" s="72">
        <f>F83</f>
        <v>0</v>
      </c>
      <c r="G82" s="72">
        <f>G83</f>
        <v>0</v>
      </c>
      <c r="H82" s="104" t="s">
        <v>116</v>
      </c>
    </row>
    <row r="83" spans="1:8" ht="25.5" x14ac:dyDescent="0.2">
      <c r="A83" s="64" t="s">
        <v>207</v>
      </c>
      <c r="B83" s="104" t="s">
        <v>208</v>
      </c>
      <c r="C83" s="104" t="s">
        <v>210</v>
      </c>
      <c r="D83" s="48"/>
      <c r="E83" s="73">
        <v>0</v>
      </c>
      <c r="F83" s="48"/>
      <c r="G83" s="52"/>
      <c r="H83" s="103" t="s">
        <v>116</v>
      </c>
    </row>
    <row r="84" spans="1:8" ht="14.25" x14ac:dyDescent="0.2">
      <c r="A84" s="69" t="s">
        <v>242</v>
      </c>
      <c r="B84" s="104" t="s">
        <v>209</v>
      </c>
      <c r="C84" s="104" t="s">
        <v>116</v>
      </c>
      <c r="D84" s="48"/>
      <c r="E84" s="51">
        <f>E85+E86+E87+E88+E92</f>
        <v>9516948.5499999989</v>
      </c>
      <c r="F84" s="51">
        <f>F85+F86+F87+F88+F92</f>
        <v>9409300</v>
      </c>
      <c r="G84" s="51">
        <f>G85+G86+G87+G88+G92</f>
        <v>7508000</v>
      </c>
      <c r="H84" s="104"/>
    </row>
    <row r="85" spans="1:8" ht="25.5" x14ac:dyDescent="0.2">
      <c r="A85" s="71" t="s">
        <v>93</v>
      </c>
      <c r="B85" s="104" t="s">
        <v>211</v>
      </c>
      <c r="C85" s="104" t="s">
        <v>214</v>
      </c>
      <c r="D85" s="48"/>
      <c r="E85" s="54"/>
      <c r="F85" s="48"/>
      <c r="G85" s="52"/>
      <c r="H85" s="48"/>
    </row>
    <row r="86" spans="1:8" x14ac:dyDescent="0.2">
      <c r="A86" s="59" t="s">
        <v>212</v>
      </c>
      <c r="B86" s="103" t="s">
        <v>213</v>
      </c>
      <c r="C86" s="60" t="s">
        <v>217</v>
      </c>
      <c r="D86" s="48"/>
      <c r="E86" s="49"/>
      <c r="F86" s="48"/>
      <c r="G86" s="52"/>
      <c r="H86" s="48"/>
    </row>
    <row r="87" spans="1:8" ht="25.5" x14ac:dyDescent="0.2">
      <c r="A87" s="53" t="s">
        <v>215</v>
      </c>
      <c r="B87" s="104" t="s">
        <v>216</v>
      </c>
      <c r="C87" s="104" t="s">
        <v>220</v>
      </c>
      <c r="D87" s="48"/>
      <c r="E87" s="49"/>
      <c r="F87" s="82"/>
      <c r="G87" s="82"/>
      <c r="H87" s="48"/>
    </row>
    <row r="88" spans="1:8" x14ac:dyDescent="0.2">
      <c r="A88" s="59" t="s">
        <v>218</v>
      </c>
      <c r="B88" s="60" t="s">
        <v>219</v>
      </c>
      <c r="C88" s="60"/>
      <c r="D88" s="48"/>
      <c r="E88" s="97">
        <f>E89+E90</f>
        <v>9516948.5499999989</v>
      </c>
      <c r="F88" s="97">
        <f>F89+F90</f>
        <v>9409300</v>
      </c>
      <c r="G88" s="97">
        <f t="shared" ref="G88" si="0">G89+G90</f>
        <v>7508000</v>
      </c>
      <c r="H88" s="48"/>
    </row>
    <row r="89" spans="1:8" ht="25.5" x14ac:dyDescent="0.2">
      <c r="A89" s="75" t="s">
        <v>264</v>
      </c>
      <c r="B89" s="60">
        <v>2641</v>
      </c>
      <c r="C89" s="104">
        <v>244</v>
      </c>
      <c r="D89" s="48"/>
      <c r="E89" s="54">
        <v>8449218.8699999992</v>
      </c>
      <c r="F89" s="54">
        <v>8486300</v>
      </c>
      <c r="G89" s="54">
        <v>6681900</v>
      </c>
      <c r="H89" s="48"/>
    </row>
    <row r="90" spans="1:8" x14ac:dyDescent="0.2">
      <c r="A90" s="59" t="s">
        <v>265</v>
      </c>
      <c r="B90" s="60">
        <v>2642</v>
      </c>
      <c r="C90" s="104">
        <v>247</v>
      </c>
      <c r="D90" s="48"/>
      <c r="E90" s="54">
        <v>1067729.68</v>
      </c>
      <c r="F90" s="82">
        <v>923000</v>
      </c>
      <c r="G90" s="82">
        <v>826100</v>
      </c>
      <c r="H90" s="48"/>
    </row>
    <row r="91" spans="1:8" ht="22.5" customHeight="1" x14ac:dyDescent="0.2">
      <c r="A91" s="66" t="s">
        <v>221</v>
      </c>
      <c r="B91" s="48"/>
      <c r="C91" s="48"/>
      <c r="D91" s="4"/>
      <c r="E91" s="54"/>
      <c r="F91" s="4"/>
      <c r="G91" s="4"/>
      <c r="H91" s="4"/>
    </row>
    <row r="92" spans="1:8" ht="14.25" x14ac:dyDescent="0.2">
      <c r="A92" s="59" t="s">
        <v>222</v>
      </c>
      <c r="B92" s="60" t="s">
        <v>223</v>
      </c>
      <c r="C92" s="60" t="s">
        <v>225</v>
      </c>
      <c r="D92" s="48"/>
      <c r="E92" s="51">
        <f>E93+E94</f>
        <v>0</v>
      </c>
      <c r="F92" s="51">
        <f>F93+F94</f>
        <v>0</v>
      </c>
      <c r="G92" s="51">
        <f>G93+G94</f>
        <v>0</v>
      </c>
      <c r="H92" s="48"/>
    </row>
    <row r="93" spans="1:8" ht="38.25" x14ac:dyDescent="0.2">
      <c r="A93" s="74" t="s">
        <v>94</v>
      </c>
      <c r="B93" s="104" t="s">
        <v>224</v>
      </c>
      <c r="C93" s="104" t="s">
        <v>228</v>
      </c>
      <c r="D93" s="48"/>
      <c r="E93" s="49"/>
      <c r="F93" s="48"/>
      <c r="G93" s="48"/>
      <c r="H93" s="48"/>
    </row>
    <row r="94" spans="1:8" ht="25.5" x14ac:dyDescent="0.2">
      <c r="A94" s="75" t="s">
        <v>226</v>
      </c>
      <c r="B94" s="104" t="s">
        <v>227</v>
      </c>
      <c r="C94" s="104" t="s">
        <v>230</v>
      </c>
      <c r="D94" s="48"/>
      <c r="E94" s="49"/>
      <c r="F94" s="48"/>
      <c r="G94" s="48"/>
      <c r="H94" s="48"/>
    </row>
    <row r="95" spans="1:8" ht="19.5" customHeight="1" x14ac:dyDescent="0.2">
      <c r="A95" s="45" t="s">
        <v>243</v>
      </c>
      <c r="B95" s="104" t="s">
        <v>229</v>
      </c>
      <c r="C95" s="104" t="s">
        <v>232</v>
      </c>
      <c r="D95" s="48"/>
      <c r="E95" s="49"/>
      <c r="F95" s="48"/>
      <c r="G95" s="48"/>
      <c r="H95" s="60" t="s">
        <v>116</v>
      </c>
    </row>
    <row r="96" spans="1:8" ht="25.5" x14ac:dyDescent="0.2">
      <c r="A96" s="76" t="s">
        <v>244</v>
      </c>
      <c r="B96" s="104" t="s">
        <v>231</v>
      </c>
      <c r="C96" s="48"/>
      <c r="D96" s="48"/>
      <c r="E96" s="49"/>
      <c r="F96" s="48"/>
      <c r="G96" s="48"/>
      <c r="H96" s="104" t="s">
        <v>116</v>
      </c>
    </row>
    <row r="97" spans="1:14" ht="13.5" x14ac:dyDescent="0.2">
      <c r="A97" s="52" t="s">
        <v>245</v>
      </c>
      <c r="B97" s="104" t="s">
        <v>233</v>
      </c>
      <c r="C97" s="48"/>
      <c r="D97" s="48"/>
      <c r="E97" s="49"/>
      <c r="F97" s="48"/>
      <c r="G97" s="48"/>
      <c r="H97" s="104" t="s">
        <v>116</v>
      </c>
    </row>
    <row r="98" spans="1:14" ht="13.5" x14ac:dyDescent="0.2">
      <c r="A98" s="76" t="s">
        <v>246</v>
      </c>
      <c r="B98" s="104" t="s">
        <v>234</v>
      </c>
      <c r="C98" s="48"/>
      <c r="D98" s="48"/>
      <c r="E98" s="49"/>
      <c r="F98" s="48"/>
      <c r="G98" s="48"/>
      <c r="H98" s="104" t="s">
        <v>116</v>
      </c>
    </row>
    <row r="99" spans="1:14" ht="14.25" x14ac:dyDescent="0.2">
      <c r="A99" s="77" t="s">
        <v>247</v>
      </c>
      <c r="B99" s="104" t="s">
        <v>235</v>
      </c>
      <c r="C99" s="104" t="s">
        <v>116</v>
      </c>
      <c r="D99" s="48"/>
      <c r="E99" s="49">
        <f>E27+E31-E53</f>
        <v>0</v>
      </c>
      <c r="F99" s="49">
        <f>F27+F31-F53</f>
        <v>0</v>
      </c>
      <c r="G99" s="49">
        <f>G27+G31-G53</f>
        <v>0</v>
      </c>
      <c r="H99" s="104" t="s">
        <v>116</v>
      </c>
    </row>
    <row r="100" spans="1:14" ht="30.75" customHeight="1" x14ac:dyDescent="0.2">
      <c r="A100" s="78" t="s">
        <v>95</v>
      </c>
      <c r="B100" s="104" t="s">
        <v>236</v>
      </c>
      <c r="C100" s="104" t="s">
        <v>237</v>
      </c>
      <c r="D100" s="48"/>
      <c r="E100" s="49">
        <f>E27+E31-E53</f>
        <v>0</v>
      </c>
      <c r="F100" s="49">
        <f>F27+F31-F53</f>
        <v>0</v>
      </c>
      <c r="G100" s="49">
        <f>G27+G31-G53</f>
        <v>0</v>
      </c>
      <c r="H100" s="104" t="s">
        <v>116</v>
      </c>
    </row>
    <row r="101" spans="1:14" x14ac:dyDescent="0.2">
      <c r="A101" s="48"/>
      <c r="B101" s="48"/>
      <c r="C101" s="104"/>
      <c r="D101" s="48"/>
      <c r="E101" s="49"/>
      <c r="F101" s="48"/>
      <c r="G101" s="48"/>
      <c r="H101" s="104"/>
    </row>
    <row r="102" spans="1:14" x14ac:dyDescent="0.2">
      <c r="A102" s="139"/>
      <c r="B102" s="140"/>
      <c r="C102" s="140"/>
    </row>
    <row r="103" spans="1:14" x14ac:dyDescent="0.2">
      <c r="A103" s="139"/>
      <c r="B103" s="140"/>
      <c r="C103" s="140"/>
      <c r="D103" s="140"/>
      <c r="E103" s="140"/>
    </row>
    <row r="104" spans="1:14" x14ac:dyDescent="0.2">
      <c r="A104" s="100"/>
    </row>
    <row r="105" spans="1:14" x14ac:dyDescent="0.2">
      <c r="A105" s="139"/>
      <c r="B105" s="140"/>
      <c r="C105" s="140"/>
      <c r="D105" s="140"/>
    </row>
    <row r="106" spans="1:14" x14ac:dyDescent="0.2">
      <c r="A106" s="139"/>
      <c r="B106" s="140"/>
      <c r="C106" s="140"/>
      <c r="D106" s="140"/>
      <c r="E106" s="140"/>
      <c r="F106" s="140"/>
      <c r="G106" s="140"/>
    </row>
    <row r="107" spans="1:14" x14ac:dyDescent="0.2">
      <c r="A107" s="139"/>
      <c r="B107" s="140"/>
    </row>
    <row r="108" spans="1:14" ht="28.5" customHeight="1" x14ac:dyDescent="0.2">
      <c r="A108" s="143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</row>
    <row r="109" spans="1:14" x14ac:dyDescent="0.2">
      <c r="A109" s="100"/>
    </row>
    <row r="110" spans="1:14" x14ac:dyDescent="0.2">
      <c r="A110" s="100"/>
    </row>
    <row r="111" spans="1:14" x14ac:dyDescent="0.2">
      <c r="A111" s="101"/>
    </row>
    <row r="112" spans="1:14" x14ac:dyDescent="0.2">
      <c r="A112" s="143"/>
      <c r="B112" s="139"/>
      <c r="C112" s="139"/>
      <c r="D112" s="139"/>
      <c r="E112" s="139"/>
      <c r="F112" s="139"/>
      <c r="G112" s="139"/>
      <c r="H112" s="139"/>
      <c r="I112" s="100"/>
      <c r="J112" s="100"/>
      <c r="K112" s="100"/>
    </row>
    <row r="113" spans="1:11" ht="17.25" customHeight="1" x14ac:dyDescent="0.2">
      <c r="A113" s="139"/>
      <c r="B113" s="139"/>
      <c r="C113" s="139"/>
      <c r="D113" s="139"/>
      <c r="E113" s="139"/>
      <c r="F113" s="139"/>
      <c r="G113" s="139"/>
      <c r="H113" s="139"/>
    </row>
    <row r="114" spans="1:11" x14ac:dyDescent="0.2">
      <c r="A114" s="143"/>
      <c r="B114" s="139"/>
      <c r="C114" s="139"/>
      <c r="D114" s="139"/>
      <c r="E114" s="139"/>
      <c r="F114" s="139"/>
      <c r="G114" s="139"/>
      <c r="H114" s="139"/>
    </row>
    <row r="115" spans="1:11" x14ac:dyDescent="0.2">
      <c r="A115" s="139"/>
      <c r="B115" s="139"/>
      <c r="C115" s="139"/>
      <c r="D115" s="139"/>
      <c r="E115" s="139"/>
      <c r="F115" s="139"/>
      <c r="G115" s="139"/>
      <c r="H115" s="139"/>
    </row>
    <row r="116" spans="1:11" x14ac:dyDescent="0.2">
      <c r="A116" s="101"/>
    </row>
    <row r="117" spans="1:11" x14ac:dyDescent="0.2">
      <c r="A117" s="141"/>
      <c r="B117" s="142"/>
      <c r="C117" s="142"/>
      <c r="D117" s="142"/>
      <c r="E117" s="142"/>
      <c r="F117" s="142"/>
      <c r="G117" s="142"/>
      <c r="H117" s="142"/>
    </row>
    <row r="118" spans="1:11" x14ac:dyDescent="0.2">
      <c r="A118" s="142"/>
      <c r="B118" s="142"/>
      <c r="C118" s="142"/>
      <c r="D118" s="142"/>
      <c r="E118" s="142"/>
      <c r="F118" s="142"/>
      <c r="G118" s="142"/>
      <c r="H118" s="142"/>
    </row>
    <row r="119" spans="1:11" ht="30.75" customHeight="1" x14ac:dyDescent="0.2">
      <c r="A119" s="141"/>
      <c r="B119" s="142"/>
      <c r="C119" s="142"/>
      <c r="D119" s="142"/>
      <c r="E119" s="142"/>
      <c r="F119" s="142"/>
      <c r="G119" s="142"/>
      <c r="H119" s="142"/>
      <c r="I119" s="142"/>
    </row>
    <row r="120" spans="1:11" x14ac:dyDescent="0.2">
      <c r="A120" s="100"/>
    </row>
    <row r="121" spans="1:11" x14ac:dyDescent="0.2">
      <c r="A121" s="141"/>
      <c r="B121" s="142"/>
      <c r="C121" s="142"/>
      <c r="D121" s="142"/>
      <c r="E121" s="142"/>
      <c r="F121" s="142"/>
      <c r="G121" s="142"/>
      <c r="H121" s="142"/>
      <c r="I121" s="100"/>
      <c r="J121" s="100"/>
      <c r="K121" s="100"/>
    </row>
    <row r="122" spans="1:11" ht="32.25" customHeight="1" x14ac:dyDescent="0.2">
      <c r="A122" s="142"/>
      <c r="B122" s="142"/>
      <c r="C122" s="142"/>
      <c r="D122" s="142"/>
      <c r="E122" s="142"/>
      <c r="F122" s="142"/>
      <c r="G122" s="142"/>
      <c r="H122" s="142"/>
      <c r="I122" s="16"/>
      <c r="J122" s="16"/>
    </row>
  </sheetData>
  <mergeCells count="34">
    <mergeCell ref="F1:H1"/>
    <mergeCell ref="F2:H2"/>
    <mergeCell ref="F3:H3"/>
    <mergeCell ref="F4:H4"/>
    <mergeCell ref="F5:H5"/>
    <mergeCell ref="F6:H6"/>
    <mergeCell ref="B11:C11"/>
    <mergeCell ref="A21:F21"/>
    <mergeCell ref="F16:G16"/>
    <mergeCell ref="F17:G17"/>
    <mergeCell ref="F7:I7"/>
    <mergeCell ref="F8:H8"/>
    <mergeCell ref="F18:G18"/>
    <mergeCell ref="A14:E14"/>
    <mergeCell ref="A18:E18"/>
    <mergeCell ref="A9:H9"/>
    <mergeCell ref="A10:H10"/>
    <mergeCell ref="A105:D105"/>
    <mergeCell ref="A102:C102"/>
    <mergeCell ref="H24:H25"/>
    <mergeCell ref="A23:A25"/>
    <mergeCell ref="B23:B25"/>
    <mergeCell ref="C23:C25"/>
    <mergeCell ref="D23:D25"/>
    <mergeCell ref="A103:E103"/>
    <mergeCell ref="E23:H23"/>
    <mergeCell ref="A106:G106"/>
    <mergeCell ref="A107:B107"/>
    <mergeCell ref="A121:H122"/>
    <mergeCell ref="A114:H115"/>
    <mergeCell ref="A117:H118"/>
    <mergeCell ref="A108:N108"/>
    <mergeCell ref="A112:H113"/>
    <mergeCell ref="A119:I119"/>
  </mergeCells>
  <phoneticPr fontId="13" type="noConversion"/>
  <pageMargins left="0.70866141732283472" right="0.70866141732283472" top="0.24" bottom="0.16" header="0.31496062992125984" footer="0.19"/>
  <pageSetup paperSize="9" scale="70" fitToHeight="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zoomScale="69" zoomScaleNormal="69" workbookViewId="0">
      <selection activeCell="F12" sqref="F12"/>
    </sheetView>
  </sheetViews>
  <sheetFormatPr defaultColWidth="9.140625" defaultRowHeight="12.75" x14ac:dyDescent="0.2"/>
  <cols>
    <col min="1" max="1" width="11.140625" style="90" customWidth="1"/>
    <col min="2" max="2" width="104.28515625" style="90" customWidth="1"/>
    <col min="3" max="3" width="9.140625" style="90"/>
    <col min="4" max="4" width="11.28515625" style="90" customWidth="1"/>
    <col min="5" max="5" width="13.5703125" style="90" customWidth="1"/>
    <col min="6" max="6" width="19.7109375" style="134" customWidth="1"/>
    <col min="7" max="7" width="17.140625" style="90" customWidth="1"/>
    <col min="8" max="8" width="17.42578125" style="90" customWidth="1"/>
    <col min="9" max="9" width="13" style="90" customWidth="1"/>
    <col min="10" max="10" width="13.140625" style="90" customWidth="1"/>
    <col min="11" max="11" width="10.28515625" style="90" bestFit="1" customWidth="1"/>
    <col min="12" max="12" width="11.7109375" style="90" bestFit="1" customWidth="1"/>
    <col min="13" max="16384" width="9.140625" style="90"/>
  </cols>
  <sheetData>
    <row r="1" spans="1:13" x14ac:dyDescent="0.2">
      <c r="A1" s="164" t="s">
        <v>79</v>
      </c>
      <c r="B1" s="165"/>
      <c r="C1" s="165"/>
      <c r="D1" s="165"/>
      <c r="E1" s="165"/>
      <c r="F1" s="165"/>
      <c r="G1" s="165"/>
      <c r="H1" s="165"/>
      <c r="I1" s="165"/>
    </row>
    <row r="2" spans="1:13" x14ac:dyDescent="0.2">
      <c r="F2" s="129">
        <f>F6-'Стр. 1 - 4'!E84</f>
        <v>0</v>
      </c>
      <c r="G2" s="87">
        <f>G6-'Стр. 1 - 4'!F88</f>
        <v>0</v>
      </c>
      <c r="H2" s="87">
        <f>H6-'Стр. 1 - 4'!G88</f>
        <v>0</v>
      </c>
    </row>
    <row r="3" spans="1:13" x14ac:dyDescent="0.2">
      <c r="A3" s="166" t="s">
        <v>16</v>
      </c>
      <c r="B3" s="167" t="s">
        <v>17</v>
      </c>
      <c r="C3" s="166" t="s">
        <v>18</v>
      </c>
      <c r="D3" s="166" t="s">
        <v>19</v>
      </c>
      <c r="E3" s="22"/>
      <c r="F3" s="169" t="s">
        <v>20</v>
      </c>
      <c r="G3" s="169"/>
      <c r="H3" s="169"/>
      <c r="I3" s="169"/>
    </row>
    <row r="4" spans="1:13" ht="65.25" customHeight="1" x14ac:dyDescent="0.2">
      <c r="A4" s="166"/>
      <c r="B4" s="167"/>
      <c r="C4" s="166"/>
      <c r="D4" s="166"/>
      <c r="E4" s="19" t="s">
        <v>257</v>
      </c>
      <c r="F4" s="130" t="s">
        <v>290</v>
      </c>
      <c r="G4" s="19" t="s">
        <v>291</v>
      </c>
      <c r="H4" s="19" t="s">
        <v>292</v>
      </c>
      <c r="I4" s="93" t="s">
        <v>21</v>
      </c>
    </row>
    <row r="5" spans="1:13" x14ac:dyDescent="0.2">
      <c r="A5" s="94" t="s">
        <v>22</v>
      </c>
      <c r="B5" s="94" t="s">
        <v>23</v>
      </c>
      <c r="C5" s="94" t="s">
        <v>24</v>
      </c>
      <c r="D5" s="94" t="s">
        <v>25</v>
      </c>
      <c r="E5" s="19"/>
      <c r="F5" s="128" t="s">
        <v>26</v>
      </c>
      <c r="G5" s="94" t="s">
        <v>27</v>
      </c>
      <c r="H5" s="94" t="s">
        <v>28</v>
      </c>
      <c r="I5" s="94" t="s">
        <v>29</v>
      </c>
    </row>
    <row r="6" spans="1:13" ht="28.5" customHeight="1" x14ac:dyDescent="0.2">
      <c r="A6" s="95" t="s">
        <v>22</v>
      </c>
      <c r="B6" s="23" t="s">
        <v>96</v>
      </c>
      <c r="C6" s="24" t="s">
        <v>30</v>
      </c>
      <c r="D6" s="95" t="s">
        <v>31</v>
      </c>
      <c r="E6" s="95" t="s">
        <v>31</v>
      </c>
      <c r="F6" s="131">
        <f>F7+F8+F9+F10</f>
        <v>9516948.5500000007</v>
      </c>
      <c r="G6" s="81">
        <f>G7+G8+G9+G10</f>
        <v>9409300</v>
      </c>
      <c r="H6" s="81">
        <f>H7+H8+H9+H10</f>
        <v>7508000</v>
      </c>
      <c r="I6" s="81">
        <f>I7+I8+I9+I10</f>
        <v>0</v>
      </c>
      <c r="J6" s="21">
        <f>F6-'Стр. 1 - 4'!E84</f>
        <v>0</v>
      </c>
    </row>
    <row r="7" spans="1:13" ht="105.75" customHeight="1" x14ac:dyDescent="0.2">
      <c r="A7" s="95" t="s">
        <v>32</v>
      </c>
      <c r="B7" s="25" t="s">
        <v>97</v>
      </c>
      <c r="C7" s="24" t="s">
        <v>33</v>
      </c>
      <c r="D7" s="95" t="s">
        <v>31</v>
      </c>
      <c r="E7" s="95" t="s">
        <v>31</v>
      </c>
      <c r="F7" s="128"/>
      <c r="G7" s="94"/>
      <c r="H7" s="94"/>
      <c r="I7" s="94"/>
    </row>
    <row r="8" spans="1:13" ht="36.75" customHeight="1" x14ac:dyDescent="0.2">
      <c r="A8" s="95" t="s">
        <v>34</v>
      </c>
      <c r="B8" s="28" t="s">
        <v>78</v>
      </c>
      <c r="C8" s="24" t="s">
        <v>35</v>
      </c>
      <c r="D8" s="95" t="s">
        <v>31</v>
      </c>
      <c r="E8" s="95" t="s">
        <v>31</v>
      </c>
      <c r="F8" s="128"/>
      <c r="G8" s="94"/>
      <c r="H8" s="94"/>
      <c r="I8" s="94"/>
    </row>
    <row r="9" spans="1:13" ht="38.25" customHeight="1" x14ac:dyDescent="0.2">
      <c r="A9" s="95" t="s">
        <v>36</v>
      </c>
      <c r="B9" s="29" t="s">
        <v>37</v>
      </c>
      <c r="C9" s="24" t="s">
        <v>38</v>
      </c>
      <c r="D9" s="95" t="s">
        <v>31</v>
      </c>
      <c r="E9" s="95" t="s">
        <v>31</v>
      </c>
      <c r="F9" s="128">
        <v>9600</v>
      </c>
      <c r="G9" s="94"/>
      <c r="H9" s="94"/>
      <c r="I9" s="94"/>
    </row>
    <row r="10" spans="1:13" ht="42" customHeight="1" x14ac:dyDescent="0.2">
      <c r="A10" s="95" t="s">
        <v>39</v>
      </c>
      <c r="B10" s="29" t="s">
        <v>40</v>
      </c>
      <c r="C10" s="24" t="s">
        <v>41</v>
      </c>
      <c r="D10" s="95" t="s">
        <v>31</v>
      </c>
      <c r="E10" s="95" t="s">
        <v>31</v>
      </c>
      <c r="F10" s="131">
        <f>F11+F14+F25+F28+F31</f>
        <v>9507348.5500000007</v>
      </c>
      <c r="G10" s="42">
        <f>G11+G14+G25+G28+G31</f>
        <v>9409300</v>
      </c>
      <c r="H10" s="42">
        <f>H11+H14+H25+H28+H31</f>
        <v>7508000</v>
      </c>
      <c r="I10" s="42">
        <f>I11+I14+I25+I28+I31</f>
        <v>0</v>
      </c>
      <c r="L10" s="18"/>
      <c r="M10" s="18"/>
    </row>
    <row r="11" spans="1:13" ht="37.5" customHeight="1" x14ac:dyDescent="0.2">
      <c r="A11" s="95" t="s">
        <v>42</v>
      </c>
      <c r="B11" s="30" t="s">
        <v>98</v>
      </c>
      <c r="C11" s="24" t="s">
        <v>43</v>
      </c>
      <c r="D11" s="95" t="s">
        <v>31</v>
      </c>
      <c r="E11" s="95" t="s">
        <v>31</v>
      </c>
      <c r="F11" s="131">
        <f>F12</f>
        <v>8066448.5499999998</v>
      </c>
      <c r="G11" s="81">
        <f>G12</f>
        <v>8016900</v>
      </c>
      <c r="H11" s="81">
        <f>H12</f>
        <v>6101000</v>
      </c>
      <c r="I11" s="40">
        <f>I12</f>
        <v>0</v>
      </c>
    </row>
    <row r="12" spans="1:13" ht="35.25" customHeight="1" x14ac:dyDescent="0.2">
      <c r="A12" s="24" t="s">
        <v>44</v>
      </c>
      <c r="B12" s="30" t="s">
        <v>99</v>
      </c>
      <c r="C12" s="24" t="s">
        <v>45</v>
      </c>
      <c r="D12" s="95" t="s">
        <v>31</v>
      </c>
      <c r="E12" s="95" t="s">
        <v>31</v>
      </c>
      <c r="F12" s="132">
        <v>8066448.5499999998</v>
      </c>
      <c r="G12" s="79">
        <v>8016900</v>
      </c>
      <c r="H12" s="79">
        <v>6101000</v>
      </c>
      <c r="I12" s="94"/>
    </row>
    <row r="13" spans="1:13" ht="13.5" x14ac:dyDescent="0.2">
      <c r="A13" s="24" t="s">
        <v>46</v>
      </c>
      <c r="B13" s="31" t="s">
        <v>100</v>
      </c>
      <c r="C13" s="24" t="s">
        <v>47</v>
      </c>
      <c r="D13" s="95" t="s">
        <v>31</v>
      </c>
      <c r="E13" s="95" t="s">
        <v>31</v>
      </c>
      <c r="F13" s="128"/>
      <c r="G13" s="94"/>
      <c r="H13" s="94"/>
      <c r="I13" s="94"/>
    </row>
    <row r="14" spans="1:13" ht="41.25" customHeight="1" x14ac:dyDescent="0.2">
      <c r="A14" s="95" t="s">
        <v>48</v>
      </c>
      <c r="B14" s="32" t="s">
        <v>49</v>
      </c>
      <c r="C14" s="24" t="s">
        <v>50</v>
      </c>
      <c r="D14" s="95" t="s">
        <v>31</v>
      </c>
      <c r="E14" s="95" t="s">
        <v>31</v>
      </c>
      <c r="F14" s="131">
        <f>F15+F24</f>
        <v>50000</v>
      </c>
      <c r="G14" s="81">
        <f>G15+G24</f>
        <v>0</v>
      </c>
      <c r="H14" s="81">
        <f>H15+H24</f>
        <v>0</v>
      </c>
      <c r="I14" s="40">
        <f>I15+I24</f>
        <v>0</v>
      </c>
    </row>
    <row r="15" spans="1:13" ht="34.5" customHeight="1" x14ac:dyDescent="0.2">
      <c r="A15" s="24" t="s">
        <v>51</v>
      </c>
      <c r="B15" s="30" t="s">
        <v>99</v>
      </c>
      <c r="C15" s="24" t="s">
        <v>52</v>
      </c>
      <c r="D15" s="95" t="s">
        <v>31</v>
      </c>
      <c r="E15" s="95" t="s">
        <v>31</v>
      </c>
      <c r="F15" s="128">
        <f>F16+F18+F19+F20+F21+F17+F22+F23</f>
        <v>50000</v>
      </c>
      <c r="G15" s="41">
        <f t="shared" ref="G15:H15" si="0">G16+G18+G19+G20</f>
        <v>0</v>
      </c>
      <c r="H15" s="41">
        <f t="shared" si="0"/>
        <v>0</v>
      </c>
      <c r="I15" s="41"/>
    </row>
    <row r="16" spans="1:13" ht="33" customHeight="1" x14ac:dyDescent="0.2">
      <c r="A16" s="85" t="s">
        <v>260</v>
      </c>
      <c r="B16" s="30" t="s">
        <v>270</v>
      </c>
      <c r="C16" s="85" t="s">
        <v>261</v>
      </c>
      <c r="D16" s="98" t="s">
        <v>31</v>
      </c>
      <c r="E16" s="99" t="s">
        <v>263</v>
      </c>
      <c r="F16" s="128"/>
      <c r="G16" s="41"/>
      <c r="H16" s="41"/>
      <c r="I16" s="41"/>
    </row>
    <row r="17" spans="1:11" s="119" customFormat="1" ht="33" customHeight="1" x14ac:dyDescent="0.2">
      <c r="A17" s="85" t="s">
        <v>262</v>
      </c>
      <c r="B17" s="30" t="s">
        <v>271</v>
      </c>
      <c r="C17" s="85" t="s">
        <v>261</v>
      </c>
      <c r="D17" s="120"/>
      <c r="E17" s="86" t="s">
        <v>280</v>
      </c>
      <c r="F17" s="128"/>
      <c r="G17" s="41"/>
      <c r="H17" s="41"/>
      <c r="I17" s="41"/>
    </row>
    <row r="18" spans="1:11" ht="29.25" customHeight="1" x14ac:dyDescent="0.2">
      <c r="A18" s="85" t="s">
        <v>274</v>
      </c>
      <c r="B18" s="30" t="s">
        <v>271</v>
      </c>
      <c r="C18" s="85" t="s">
        <v>261</v>
      </c>
      <c r="D18" s="95"/>
      <c r="E18" s="86" t="s">
        <v>281</v>
      </c>
      <c r="F18" s="128"/>
      <c r="G18" s="41"/>
      <c r="H18" s="41"/>
      <c r="I18" s="41"/>
    </row>
    <row r="19" spans="1:11" ht="42.75" customHeight="1" x14ac:dyDescent="0.2">
      <c r="A19" s="85" t="s">
        <v>276</v>
      </c>
      <c r="B19" s="30" t="s">
        <v>272</v>
      </c>
      <c r="C19" s="85" t="s">
        <v>261</v>
      </c>
      <c r="D19" s="107" t="s">
        <v>116</v>
      </c>
      <c r="E19" s="86" t="s">
        <v>273</v>
      </c>
      <c r="F19" s="128">
        <v>50000</v>
      </c>
      <c r="G19" s="41"/>
      <c r="H19" s="41"/>
      <c r="I19" s="41"/>
    </row>
    <row r="20" spans="1:11" ht="36.75" hidden="1" customHeight="1" x14ac:dyDescent="0.2">
      <c r="A20" s="85" t="s">
        <v>277</v>
      </c>
      <c r="B20" s="30"/>
      <c r="C20" s="85" t="s">
        <v>261</v>
      </c>
      <c r="D20" s="95"/>
      <c r="E20" s="86" t="s">
        <v>278</v>
      </c>
      <c r="F20" s="128"/>
      <c r="G20" s="41"/>
      <c r="H20" s="41"/>
      <c r="I20" s="41"/>
    </row>
    <row r="21" spans="1:11" s="113" customFormat="1" ht="36.75" customHeight="1" x14ac:dyDescent="0.2">
      <c r="A21" s="85" t="s">
        <v>277</v>
      </c>
      <c r="B21" s="30" t="s">
        <v>275</v>
      </c>
      <c r="C21" s="85" t="s">
        <v>261</v>
      </c>
      <c r="D21" s="114"/>
      <c r="E21" s="86" t="s">
        <v>279</v>
      </c>
      <c r="F21" s="128"/>
      <c r="G21" s="41"/>
      <c r="H21" s="41"/>
      <c r="I21" s="41"/>
    </row>
    <row r="22" spans="1:11" s="124" customFormat="1" ht="36.75" customHeight="1" x14ac:dyDescent="0.2">
      <c r="A22" s="85" t="s">
        <v>282</v>
      </c>
      <c r="B22" s="30" t="s">
        <v>284</v>
      </c>
      <c r="C22" s="85" t="s">
        <v>261</v>
      </c>
      <c r="D22" s="125"/>
      <c r="E22" s="99" t="s">
        <v>283</v>
      </c>
      <c r="F22" s="128"/>
      <c r="G22" s="41"/>
      <c r="H22" s="41"/>
      <c r="I22" s="41"/>
    </row>
    <row r="23" spans="1:11" s="126" customFormat="1" ht="36.75" customHeight="1" x14ac:dyDescent="0.2">
      <c r="A23" s="85" t="s">
        <v>285</v>
      </c>
      <c r="B23" s="30" t="s">
        <v>284</v>
      </c>
      <c r="C23" s="85" t="s">
        <v>286</v>
      </c>
      <c r="D23" s="127"/>
      <c r="E23" s="99" t="s">
        <v>287</v>
      </c>
      <c r="F23" s="128"/>
      <c r="G23" s="41"/>
      <c r="H23" s="41"/>
      <c r="I23" s="41"/>
    </row>
    <row r="24" spans="1:11" ht="13.5" x14ac:dyDescent="0.2">
      <c r="A24" s="24" t="s">
        <v>53</v>
      </c>
      <c r="B24" s="33" t="s">
        <v>100</v>
      </c>
      <c r="C24" s="24" t="s">
        <v>54</v>
      </c>
      <c r="D24" s="95" t="s">
        <v>31</v>
      </c>
      <c r="E24" s="95" t="s">
        <v>31</v>
      </c>
      <c r="F24" s="128"/>
      <c r="G24" s="94"/>
      <c r="H24" s="94"/>
      <c r="I24" s="94"/>
    </row>
    <row r="25" spans="1:11" ht="15" x14ac:dyDescent="0.2">
      <c r="A25" s="95" t="s">
        <v>55</v>
      </c>
      <c r="B25" s="33" t="s">
        <v>101</v>
      </c>
      <c r="C25" s="24" t="s">
        <v>56</v>
      </c>
      <c r="D25" s="95" t="s">
        <v>31</v>
      </c>
      <c r="E25" s="95" t="s">
        <v>31</v>
      </c>
      <c r="F25" s="131">
        <f>F26+F27</f>
        <v>0</v>
      </c>
      <c r="G25" s="81">
        <f>G26+G27</f>
        <v>0</v>
      </c>
      <c r="H25" s="81">
        <f>H26+H27</f>
        <v>0</v>
      </c>
      <c r="I25" s="40">
        <f>I26+I27</f>
        <v>0</v>
      </c>
    </row>
    <row r="26" spans="1:11" x14ac:dyDescent="0.2">
      <c r="A26" s="95" t="s">
        <v>248</v>
      </c>
      <c r="B26" s="33" t="s">
        <v>250</v>
      </c>
      <c r="C26" s="24"/>
      <c r="D26" s="95"/>
      <c r="E26" s="95"/>
      <c r="F26" s="128"/>
      <c r="G26" s="79"/>
      <c r="H26" s="79"/>
      <c r="I26" s="94"/>
    </row>
    <row r="27" spans="1:11" x14ac:dyDescent="0.2">
      <c r="A27" s="95" t="s">
        <v>249</v>
      </c>
      <c r="B27" s="33" t="s">
        <v>251</v>
      </c>
      <c r="C27" s="24"/>
      <c r="D27" s="95"/>
      <c r="E27" s="95"/>
      <c r="F27" s="128"/>
      <c r="G27" s="79"/>
      <c r="H27" s="79"/>
      <c r="I27" s="94"/>
    </row>
    <row r="28" spans="1:11" x14ac:dyDescent="0.2">
      <c r="A28" s="95" t="s">
        <v>57</v>
      </c>
      <c r="B28" s="34" t="s">
        <v>58</v>
      </c>
      <c r="C28" s="24" t="s">
        <v>59</v>
      </c>
      <c r="D28" s="95" t="s">
        <v>31</v>
      </c>
      <c r="E28" s="95" t="s">
        <v>31</v>
      </c>
      <c r="F28" s="128"/>
      <c r="G28" s="79"/>
      <c r="H28" s="79"/>
      <c r="I28" s="94"/>
    </row>
    <row r="29" spans="1:11" ht="30.75" customHeight="1" x14ac:dyDescent="0.2">
      <c r="A29" s="24" t="s">
        <v>60</v>
      </c>
      <c r="B29" s="30" t="s">
        <v>99</v>
      </c>
      <c r="C29" s="24" t="s">
        <v>61</v>
      </c>
      <c r="D29" s="95" t="s">
        <v>31</v>
      </c>
      <c r="E29" s="95" t="s">
        <v>31</v>
      </c>
      <c r="F29" s="128"/>
      <c r="G29" s="79"/>
      <c r="H29" s="79"/>
      <c r="I29" s="94"/>
    </row>
    <row r="30" spans="1:11" ht="13.5" x14ac:dyDescent="0.2">
      <c r="A30" s="24" t="s">
        <v>62</v>
      </c>
      <c r="B30" s="33" t="s">
        <v>100</v>
      </c>
      <c r="C30" s="24" t="s">
        <v>63</v>
      </c>
      <c r="D30" s="95" t="s">
        <v>31</v>
      </c>
      <c r="E30" s="95" t="s">
        <v>31</v>
      </c>
      <c r="F30" s="128"/>
      <c r="G30" s="94"/>
      <c r="H30" s="94"/>
      <c r="I30" s="94"/>
    </row>
    <row r="31" spans="1:11" ht="18" customHeight="1" x14ac:dyDescent="0.2">
      <c r="A31" s="35" t="s">
        <v>64</v>
      </c>
      <c r="B31" s="36" t="s">
        <v>65</v>
      </c>
      <c r="C31" s="27" t="s">
        <v>66</v>
      </c>
      <c r="D31" s="35" t="s">
        <v>31</v>
      </c>
      <c r="E31" s="35" t="s">
        <v>31</v>
      </c>
      <c r="F31" s="131">
        <f>F32</f>
        <v>1390900</v>
      </c>
      <c r="G31" s="42">
        <f>G32</f>
        <v>1392400</v>
      </c>
      <c r="H31" s="42">
        <f>H32</f>
        <v>1407000</v>
      </c>
      <c r="I31" s="42">
        <f>I32</f>
        <v>0</v>
      </c>
    </row>
    <row r="32" spans="1:11" ht="28.5" customHeight="1" x14ac:dyDescent="0.2">
      <c r="A32" s="24" t="s">
        <v>67</v>
      </c>
      <c r="B32" s="37" t="s">
        <v>99</v>
      </c>
      <c r="C32" s="24" t="s">
        <v>68</v>
      </c>
      <c r="D32" s="95" t="s">
        <v>31</v>
      </c>
      <c r="E32" s="95" t="s">
        <v>31</v>
      </c>
      <c r="F32" s="131">
        <f>1392400-1500</f>
        <v>1390900</v>
      </c>
      <c r="G32" s="96">
        <v>1392400</v>
      </c>
      <c r="H32" s="96">
        <v>1407000</v>
      </c>
      <c r="I32" s="94"/>
      <c r="K32" s="18"/>
    </row>
    <row r="33" spans="1:9" ht="19.5" customHeight="1" x14ac:dyDescent="0.2">
      <c r="A33" s="24" t="s">
        <v>69</v>
      </c>
      <c r="B33" s="34" t="s">
        <v>70</v>
      </c>
      <c r="C33" s="24" t="s">
        <v>71</v>
      </c>
      <c r="D33" s="95" t="s">
        <v>31</v>
      </c>
      <c r="E33" s="95" t="s">
        <v>31</v>
      </c>
      <c r="F33" s="128"/>
      <c r="G33" s="94"/>
      <c r="H33" s="94"/>
      <c r="I33" s="94"/>
    </row>
    <row r="34" spans="1:9" ht="33.75" customHeight="1" x14ac:dyDescent="0.2">
      <c r="A34" s="95" t="s">
        <v>23</v>
      </c>
      <c r="B34" s="28" t="s">
        <v>102</v>
      </c>
      <c r="C34" s="24" t="s">
        <v>72</v>
      </c>
      <c r="D34" s="95" t="s">
        <v>31</v>
      </c>
      <c r="E34" s="95" t="s">
        <v>31</v>
      </c>
      <c r="F34" s="131">
        <f>F12+F15+F29+F31</f>
        <v>9507348.5500000007</v>
      </c>
      <c r="G34" s="42">
        <f>G12+G15+G29+G31</f>
        <v>9409300</v>
      </c>
      <c r="H34" s="42">
        <f>H12+H15+H29+H31</f>
        <v>7508000</v>
      </c>
      <c r="I34" s="42">
        <f>I12+I15+I29+I31</f>
        <v>0</v>
      </c>
    </row>
    <row r="35" spans="1:9" ht="20.25" customHeight="1" x14ac:dyDescent="0.2">
      <c r="A35" s="27"/>
      <c r="B35" s="38" t="s">
        <v>73</v>
      </c>
      <c r="C35" s="27" t="s">
        <v>74</v>
      </c>
      <c r="D35" s="27"/>
      <c r="E35" s="27"/>
      <c r="F35" s="128">
        <f>F34</f>
        <v>9507348.5500000007</v>
      </c>
      <c r="G35" s="41">
        <f t="shared" ref="G35:H35" si="1">G34</f>
        <v>9409300</v>
      </c>
      <c r="H35" s="41">
        <f t="shared" si="1"/>
        <v>7508000</v>
      </c>
      <c r="I35" s="41">
        <f>I34</f>
        <v>0</v>
      </c>
    </row>
    <row r="36" spans="1:9" ht="28.5" customHeight="1" x14ac:dyDescent="0.2">
      <c r="A36" s="95" t="s">
        <v>24</v>
      </c>
      <c r="B36" s="39" t="s">
        <v>75</v>
      </c>
      <c r="C36" s="24" t="s">
        <v>76</v>
      </c>
      <c r="D36" s="95" t="s">
        <v>31</v>
      </c>
      <c r="E36" s="95" t="s">
        <v>31</v>
      </c>
      <c r="F36" s="128">
        <v>0</v>
      </c>
      <c r="G36" s="79">
        <v>0</v>
      </c>
      <c r="H36" s="79">
        <v>0</v>
      </c>
      <c r="I36" s="94"/>
    </row>
    <row r="37" spans="1:9" ht="18.75" customHeight="1" x14ac:dyDescent="0.2">
      <c r="A37" s="27"/>
      <c r="B37" s="38" t="s">
        <v>73</v>
      </c>
      <c r="C37" s="24" t="s">
        <v>77</v>
      </c>
      <c r="D37" s="27"/>
      <c r="E37" s="27"/>
      <c r="F37" s="133"/>
      <c r="G37" s="27"/>
      <c r="H37" s="27"/>
      <c r="I37" s="26"/>
    </row>
    <row r="38" spans="1:9" hidden="1" x14ac:dyDescent="0.2"/>
    <row r="39" spans="1:9" x14ac:dyDescent="0.2">
      <c r="A39" s="92"/>
      <c r="B39" s="17"/>
      <c r="C39" s="8"/>
      <c r="D39" s="16"/>
      <c r="F39" s="135"/>
    </row>
    <row r="40" spans="1:9" ht="19.5" customHeight="1" x14ac:dyDescent="0.2">
      <c r="A40" s="6" t="s">
        <v>296</v>
      </c>
      <c r="B40" s="7"/>
      <c r="C40" s="7"/>
      <c r="D40" s="8"/>
      <c r="F40" s="136"/>
      <c r="G40" s="88"/>
      <c r="H40" s="88"/>
      <c r="I40" s="88"/>
    </row>
    <row r="41" spans="1:9" ht="13.5" customHeight="1" x14ac:dyDescent="0.2">
      <c r="A41" s="168" t="s">
        <v>259</v>
      </c>
      <c r="B41" s="168"/>
      <c r="C41" s="168"/>
      <c r="D41" s="168"/>
      <c r="E41" s="168"/>
      <c r="F41" s="168"/>
      <c r="G41" s="168"/>
      <c r="H41" s="168"/>
      <c r="I41" s="168"/>
    </row>
    <row r="42" spans="1:9" x14ac:dyDescent="0.2">
      <c r="A42" s="162"/>
      <c r="B42" s="163"/>
      <c r="F42" s="137"/>
      <c r="G42" s="88"/>
      <c r="H42" s="88"/>
      <c r="I42" s="88"/>
    </row>
    <row r="43" spans="1:9" x14ac:dyDescent="0.2">
      <c r="B43" s="2"/>
      <c r="F43" s="138"/>
    </row>
    <row r="55" spans="5:5" x14ac:dyDescent="0.2">
      <c r="E55" s="89"/>
    </row>
    <row r="57" spans="5:5" x14ac:dyDescent="0.2">
      <c r="E57" s="20"/>
    </row>
    <row r="58" spans="5:5" x14ac:dyDescent="0.2">
      <c r="E58" s="20"/>
    </row>
    <row r="59" spans="5:5" x14ac:dyDescent="0.2">
      <c r="E59" s="20"/>
    </row>
    <row r="60" spans="5:5" x14ac:dyDescent="0.2">
      <c r="E60" s="20"/>
    </row>
    <row r="61" spans="5:5" x14ac:dyDescent="0.2">
      <c r="E61" s="20"/>
    </row>
    <row r="62" spans="5:5" x14ac:dyDescent="0.2">
      <c r="E62" s="20"/>
    </row>
    <row r="64" spans="5:5" x14ac:dyDescent="0.2">
      <c r="E64" s="92"/>
    </row>
    <row r="66" spans="5:5" x14ac:dyDescent="0.2">
      <c r="E66" s="92"/>
    </row>
    <row r="68" spans="5:5" x14ac:dyDescent="0.2">
      <c r="E68" s="92"/>
    </row>
    <row r="70" spans="5:5" x14ac:dyDescent="0.2">
      <c r="E70" s="91"/>
    </row>
    <row r="71" spans="5:5" x14ac:dyDescent="0.2">
      <c r="E71" s="91"/>
    </row>
  </sheetData>
  <mergeCells count="8">
    <mergeCell ref="A42:B42"/>
    <mergeCell ref="A1:I1"/>
    <mergeCell ref="A3:A4"/>
    <mergeCell ref="B3:B4"/>
    <mergeCell ref="C3:C4"/>
    <mergeCell ref="A41:I41"/>
    <mergeCell ref="D3:D4"/>
    <mergeCell ref="F3:I3"/>
  </mergeCells>
  <phoneticPr fontId="13" type="noConversion"/>
  <pageMargins left="0.7" right="0.7" top="0.24" bottom="0.18" header="0.3" footer="0.3"/>
  <pageSetup paperSize="9" scale="58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 1 - 4</vt:lpstr>
      <vt:lpstr>Стр. 5 - 6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087c7772df94c2d8e5b22b0678b1ce9ebe9bef5f9c3cdb4e3c4aa5abc98f2b81.xlsx</dc:title>
  <dc:creator>Work2</dc:creator>
  <cp:lastModifiedBy>User</cp:lastModifiedBy>
  <cp:lastPrinted>2024-10-22T13:31:54Z</cp:lastPrinted>
  <dcterms:created xsi:type="dcterms:W3CDTF">2020-01-16T14:32:13Z</dcterms:created>
  <dcterms:modified xsi:type="dcterms:W3CDTF">2025-05-07T11:55:09Z</dcterms:modified>
</cp:coreProperties>
</file>